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12_Meniareň Krasňany_Sanácia objektu a st. úpravy\výzva\"/>
    </mc:Choice>
  </mc:AlternateContent>
  <xr:revisionPtr revIDLastSave="0" documentId="8_{95BDA363-A032-4DEA-B5C5-400B1FF390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1 - Búracie práce" sheetId="2" r:id="rId2"/>
    <sheet name="2 - Stavebné úpravy" sheetId="3" r:id="rId3"/>
  </sheets>
  <definedNames>
    <definedName name="_xlnm._FilterDatabase" localSheetId="1" hidden="1">'1 - Búracie práce'!$C$131:$J$193</definedName>
    <definedName name="_xlnm._FilterDatabase" localSheetId="2" hidden="1">'2 - Stavebné úpravy'!$C$137:$J$234</definedName>
    <definedName name="_xlnm.Print_Titles" localSheetId="1">'1 - Búracie práce'!$131:$131</definedName>
    <definedName name="_xlnm.Print_Titles" localSheetId="2">'2 - Stavebné úpravy'!$137:$137</definedName>
    <definedName name="_xlnm.Print_Titles" localSheetId="0">'Rekapitulácia stavby'!$89:$89</definedName>
    <definedName name="_xlnm.Print_Area" localSheetId="1">'1 - Búracie práce'!$C$4:$J$73,'1 - Búracie práce'!$C$79:$J$113,'1 - Búracie práce'!$C$119:$J$193</definedName>
    <definedName name="_xlnm.Print_Area" localSheetId="2">'2 - Stavebné úpravy'!$C$4:$J$73,'2 - Stavebné úpravy'!$C$79:$J$119,'2 - Stavebné úpravy'!$C$125:$J$234</definedName>
    <definedName name="_xlnm.Print_Area" localSheetId="0">'Rekapitulácia stavby'!$D$4:$AO$73,'Rekapitulácia stavby'!$C$79:$AP$101</definedName>
    <definedName name="Vyplň_údaj">'1 - Búracie práce'!$F$129</definedName>
  </definedNames>
  <calcPr calcId="191029"/>
</workbook>
</file>

<file path=xl/calcChain.xml><?xml version="1.0" encoding="utf-8"?>
<calcChain xmlns="http://schemas.openxmlformats.org/spreadsheetml/2006/main">
  <c r="J18" i="3" l="1"/>
  <c r="J17" i="3"/>
  <c r="J12" i="3"/>
  <c r="E18" i="2"/>
  <c r="E18" i="3"/>
  <c r="J18" i="2"/>
  <c r="J17" i="2"/>
  <c r="J12" i="2"/>
  <c r="AN98" i="1"/>
  <c r="AN99" i="1"/>
  <c r="AN97" i="1"/>
  <c r="AN96" i="1"/>
  <c r="J105" i="2" l="1"/>
  <c r="J111" i="3"/>
  <c r="J134" i="3" l="1"/>
  <c r="F134" i="3"/>
  <c r="F132" i="3"/>
  <c r="E130" i="3"/>
  <c r="J88" i="3"/>
  <c r="F88" i="3"/>
  <c r="F86" i="3"/>
  <c r="E84" i="3"/>
  <c r="J24" i="3"/>
  <c r="E24" i="3"/>
  <c r="J135" i="3" s="1"/>
  <c r="J23" i="3"/>
  <c r="F89" i="3"/>
  <c r="J132" i="3"/>
  <c r="E7" i="3"/>
  <c r="E82" i="3" s="1"/>
  <c r="J128" i="2"/>
  <c r="F128" i="2"/>
  <c r="F126" i="2"/>
  <c r="E124" i="2"/>
  <c r="J88" i="2"/>
  <c r="F88" i="2"/>
  <c r="F86" i="2"/>
  <c r="E84" i="2"/>
  <c r="J24" i="2"/>
  <c r="E24" i="2"/>
  <c r="J129" i="2" s="1"/>
  <c r="J23" i="2"/>
  <c r="F129" i="2"/>
  <c r="J126" i="2"/>
  <c r="E7" i="2"/>
  <c r="E122" i="2" s="1"/>
  <c r="L87" i="1"/>
  <c r="AM87" i="1"/>
  <c r="AM86" i="1"/>
  <c r="L86" i="1"/>
  <c r="AM84" i="1"/>
  <c r="L84" i="1"/>
  <c r="L82" i="1"/>
  <c r="L81" i="1"/>
  <c r="J161" i="2"/>
  <c r="J153" i="2"/>
  <c r="J137" i="2"/>
  <c r="J186" i="2"/>
  <c r="J172" i="2"/>
  <c r="J151" i="2"/>
  <c r="J142" i="2"/>
  <c r="J193" i="2"/>
  <c r="J192" i="2" s="1"/>
  <c r="J168" i="2"/>
  <c r="J143" i="2"/>
  <c r="J184" i="2"/>
  <c r="J171" i="2"/>
  <c r="J164" i="2"/>
  <c r="J147" i="2"/>
  <c r="J231" i="3"/>
  <c r="J228" i="3"/>
  <c r="J218" i="3"/>
  <c r="J211" i="3"/>
  <c r="J193" i="3"/>
  <c r="J178" i="3"/>
  <c r="J153" i="3"/>
  <c r="J144" i="3"/>
  <c r="J202" i="3"/>
  <c r="J189" i="3"/>
  <c r="J165" i="3"/>
  <c r="J234" i="3"/>
  <c r="J198" i="3"/>
  <c r="J181" i="3"/>
  <c r="J172" i="3"/>
  <c r="J169" i="3"/>
  <c r="J155" i="3"/>
  <c r="J183" i="3"/>
  <c r="J176" i="3"/>
  <c r="J173" i="2"/>
  <c r="J149" i="2"/>
  <c r="J154" i="2"/>
  <c r="J136" i="2"/>
  <c r="J188" i="2"/>
  <c r="J179" i="2"/>
  <c r="J138" i="2"/>
  <c r="J180" i="2"/>
  <c r="J167" i="2"/>
  <c r="J156" i="2"/>
  <c r="J148" i="2"/>
  <c r="J230" i="3"/>
  <c r="J220" i="3"/>
  <c r="J212" i="3"/>
  <c r="J199" i="3"/>
  <c r="J175" i="3"/>
  <c r="J160" i="3"/>
  <c r="J150" i="3"/>
  <c r="J222" i="3"/>
  <c r="J215" i="3"/>
  <c r="J200" i="3"/>
  <c r="J194" i="3"/>
  <c r="J162" i="3"/>
  <c r="J145" i="3"/>
  <c r="J217" i="3"/>
  <c r="J187" i="3"/>
  <c r="J173" i="3"/>
  <c r="J168" i="3"/>
  <c r="J163" i="3"/>
  <c r="J152" i="3"/>
  <c r="J143" i="3"/>
  <c r="J223" i="3"/>
  <c r="J205" i="3"/>
  <c r="J190" i="3"/>
  <c r="J148" i="3"/>
  <c r="J147" i="3" s="1"/>
  <c r="J157" i="2"/>
  <c r="J146" i="2"/>
  <c r="J141" i="2"/>
  <c r="J190" i="2"/>
  <c r="J183" i="2"/>
  <c r="J178" i="2"/>
  <c r="J177" i="2" s="1"/>
  <c r="J169" i="2"/>
  <c r="J160" i="2"/>
  <c r="J152" i="2"/>
  <c r="J182" i="2"/>
  <c r="J163" i="2"/>
  <c r="J158" i="2"/>
  <c r="J145" i="2"/>
  <c r="J140" i="2"/>
  <c r="J226" i="3"/>
  <c r="J216" i="3"/>
  <c r="J209" i="3"/>
  <c r="J204" i="3"/>
  <c r="J196" i="3"/>
  <c r="J164" i="3"/>
  <c r="J158" i="3"/>
  <c r="J157" i="3" s="1"/>
  <c r="J229" i="3"/>
  <c r="J221" i="3"/>
  <c r="J213" i="3"/>
  <c r="J201" i="3"/>
  <c r="J195" i="3"/>
  <c r="J188" i="3"/>
  <c r="J156" i="3"/>
  <c r="J224" i="3"/>
  <c r="J185" i="3"/>
  <c r="J174" i="3"/>
  <c r="J170" i="3"/>
  <c r="J208" i="3"/>
  <c r="J182" i="3"/>
  <c r="J177" i="3"/>
  <c r="J161" i="3"/>
  <c r="J142" i="3"/>
  <c r="J176" i="2"/>
  <c r="J175" i="2" s="1"/>
  <c r="J150" i="2"/>
  <c r="J144" i="2"/>
  <c r="J135" i="2"/>
  <c r="J189" i="2"/>
  <c r="J185" i="2"/>
  <c r="J166" i="2"/>
  <c r="J159" i="2"/>
  <c r="J139" i="2"/>
  <c r="J165" i="2"/>
  <c r="J191" i="2"/>
  <c r="J170" i="2"/>
  <c r="J162" i="2"/>
  <c r="J207" i="3"/>
  <c r="J206" i="3" s="1"/>
  <c r="J151" i="3"/>
  <c r="J225" i="3"/>
  <c r="J203" i="3"/>
  <c r="J197" i="3"/>
  <c r="J146" i="3"/>
  <c r="J233" i="3"/>
  <c r="J232" i="3" s="1"/>
  <c r="J180" i="3"/>
  <c r="J171" i="3"/>
  <c r="J166" i="3"/>
  <c r="J141" i="3"/>
  <c r="J219" i="3"/>
  <c r="J186" i="3"/>
  <c r="J179" i="3"/>
  <c r="J154" i="3"/>
  <c r="J181" i="2" l="1"/>
  <c r="J174" i="2" s="1"/>
  <c r="J134" i="2"/>
  <c r="J95" i="2" s="1"/>
  <c r="J187" i="2"/>
  <c r="J155" i="2"/>
  <c r="J210" i="3"/>
  <c r="J105" i="3" s="1"/>
  <c r="J184" i="3"/>
  <c r="J149" i="3"/>
  <c r="J97" i="3" s="1"/>
  <c r="J227" i="3"/>
  <c r="J107" i="3" s="1"/>
  <c r="J140" i="3"/>
  <c r="J159" i="3"/>
  <c r="J99" i="3" s="1"/>
  <c r="J167" i="3"/>
  <c r="J214" i="3"/>
  <c r="J192" i="3"/>
  <c r="J99" i="2"/>
  <c r="J101" i="2"/>
  <c r="J104" i="3"/>
  <c r="J108" i="3"/>
  <c r="J98" i="3"/>
  <c r="J98" i="2"/>
  <c r="J102" i="2"/>
  <c r="J96" i="3"/>
  <c r="J89" i="3"/>
  <c r="E128" i="3"/>
  <c r="F135" i="3"/>
  <c r="J86" i="3"/>
  <c r="E82" i="2"/>
  <c r="J89" i="2"/>
  <c r="F89" i="2"/>
  <c r="J86" i="2"/>
  <c r="J100" i="2" l="1"/>
  <c r="J133" i="2"/>
  <c r="J132" i="2" s="1"/>
  <c r="J103" i="3"/>
  <c r="J100" i="3"/>
  <c r="J96" i="2"/>
  <c r="J101" i="3"/>
  <c r="J139" i="3"/>
  <c r="J106" i="3"/>
  <c r="J95" i="3"/>
  <c r="J191" i="3"/>
  <c r="J97" i="2"/>
  <c r="J94" i="2" l="1"/>
  <c r="J94" i="3"/>
  <c r="J102" i="3"/>
  <c r="J138" i="3"/>
  <c r="J93" i="2"/>
  <c r="J30" i="2" s="1"/>
  <c r="J113" i="2" l="1"/>
  <c r="J93" i="3"/>
  <c r="J30" i="3" s="1"/>
  <c r="J31" i="2"/>
  <c r="J119" i="3" l="1"/>
  <c r="J32" i="2"/>
  <c r="J31" i="3"/>
  <c r="F35" i="2" l="1"/>
  <c r="J35" i="2" s="1"/>
  <c r="J38" i="2" s="1"/>
  <c r="AN92" i="1" s="1"/>
  <c r="AG92" i="1"/>
  <c r="J32" i="3"/>
  <c r="AG93" i="1" l="1"/>
  <c r="F35" i="3"/>
  <c r="J35" i="3" s="1"/>
  <c r="AG91" i="1" l="1"/>
  <c r="J38" i="3" l="1"/>
  <c r="AN93" i="1" s="1"/>
  <c r="AN91" i="1" s="1"/>
  <c r="AK26" i="1"/>
  <c r="AG95" i="1" l="1"/>
  <c r="AK27" i="1" s="1"/>
  <c r="AK29" i="1" s="1"/>
  <c r="W32" i="1" l="1"/>
  <c r="AK32" i="1" s="1"/>
  <c r="AK35" i="1" s="1"/>
  <c r="AG101" i="1"/>
  <c r="AN95" i="1" l="1"/>
  <c r="AN101" i="1" s="1"/>
</calcChain>
</file>

<file path=xl/sharedStrings.xml><?xml version="1.0" encoding="utf-8"?>
<sst xmlns="http://schemas.openxmlformats.org/spreadsheetml/2006/main" count="1026" uniqueCount="471">
  <si>
    <t>Export Komplet</t>
  </si>
  <si>
    <t/>
  </si>
  <si>
    <t>20</t>
  </si>
  <si>
    <t>REKAPITULÁCIA STAVBY</t>
  </si>
  <si>
    <t>Kód:</t>
  </si>
  <si>
    <t>2023-045</t>
  </si>
  <si>
    <t>Stavba:</t>
  </si>
  <si>
    <t>Meniareň Krasňany - Sanácia objektu a stavebné úpravy</t>
  </si>
  <si>
    <t>JKSO:</t>
  </si>
  <si>
    <t>KS:</t>
  </si>
  <si>
    <t>Miesto:</t>
  </si>
  <si>
    <t>Bratislava - Rača</t>
  </si>
  <si>
    <t>Dátum:</t>
  </si>
  <si>
    <t>Objednávateľ:</t>
  </si>
  <si>
    <t>IČO:</t>
  </si>
  <si>
    <t>Dopravný podnik Bratislava, a.s., Olejkárska 1, BA</t>
  </si>
  <si>
    <t>IČ DPH:</t>
  </si>
  <si>
    <t>Zhotoviteľ:</t>
  </si>
  <si>
    <t>Projektant:</t>
  </si>
  <si>
    <t>DOPRAVOPROJEKT a.s., Kominárska 2,4, 832 03 BA</t>
  </si>
  <si>
    <t>Spracovateľ:</t>
  </si>
  <si>
    <t xml:space="preserve"> </t>
  </si>
  <si>
    <t>Poznámka:</t>
  </si>
  <si>
    <t>Rozpočet a VV je spracovaný v zmysle PD. Niektoré kódy sú informatívne a nemusia vždy zodpovedať skutočnej požiadavke na konštrukciu , prácu a dodávku. Rovnako tiež niektoré popisy práce a materiálov sú informatívne a zjednodušené, pričom pri naceňovaní treba zohľadniť požiadavku na kvalitu a rozsah jednotlivej práce a dodávky podľa PD. Je nutné dodržať technické a technologické podmienky a postupy pri realizácií. Všetky navrhované materiály je možné nahradiť obdobnými materiálmi s rovnakými stavebno-technickými a fyzikálnymi vlastnosťami iných certifikovaných výrobcov ( tzv. ekvivalent ), pričom každú zmenu oproti PD je nutné odsúhlasiť so zodpovedným projektantom a investorom stavby.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</si>
  <si>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</si>
  <si>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</si>
  <si>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</si>
  <si>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</si>
  <si>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</si>
  <si>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</si>
  <si>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</si>
  <si>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</si>
  <si>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</si>
  <si>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</si>
  <si>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</si>
  <si>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</si>
  <si>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</si>
  <si>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</si>
  <si>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</si>
  <si>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</si>
  <si>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</si>
  <si>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Kód</t>
  </si>
  <si>
    <t>Popis</t>
  </si>
  <si>
    <t>Cena bez DPH [EUR]</t>
  </si>
  <si>
    <t>Cena s DPH [EUR]</t>
  </si>
  <si>
    <t>Typ</t>
  </si>
  <si>
    <t>1) Náklady z rozpočtov</t>
  </si>
  <si>
    <t>D</t>
  </si>
  <si>
    <t>1</t>
  </si>
  <si>
    <t>Búracie práce</t>
  </si>
  <si>
    <t>2</t>
  </si>
  <si>
    <t>Stavebné úpravy</t>
  </si>
  <si>
    <t>2) Ostatné náklady zo súhrnného listu</t>
  </si>
  <si>
    <t>Ostatné náklady</t>
  </si>
  <si>
    <t>Celkové náklady za stavbu 1) + 2)</t>
  </si>
  <si>
    <t>KRYCÍ LIST ROZPOČTU</t>
  </si>
  <si>
    <t>Objekt:</t>
  </si>
  <si>
    <t>1 - Búracie práce</t>
  </si>
  <si>
    <t>Náklady z rozpočtu</t>
  </si>
  <si>
    <t>REKAPITULÁCIA ROZPOČTU</t>
  </si>
  <si>
    <t>Kód dielu - Popis</t>
  </si>
  <si>
    <t>Cena celkom [EUR]</t>
  </si>
  <si>
    <t>1) Náklady z rozpočtu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</si>
  <si>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</si>
  <si>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</si>
  <si>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</si>
  <si>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</si>
  <si>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715 - Izolácie proti chemickým vplyvom</t>
  </si>
  <si>
    <t xml:space="preserve">    721 - Zdravotechnika - vnútorná kanalizácia</t>
  </si>
  <si>
    <t xml:space="preserve">    764 - Konštrukcie klampiarske</t>
  </si>
  <si>
    <t xml:space="preserve">    767 - Konštrukcie doplnkové kovové</t>
  </si>
  <si>
    <t>VRN - Investičné náklady neobsiahnuté v cenách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</si>
  <si>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</si>
  <si>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</si>
  <si>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</si>
  <si>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</si>
  <si>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</si>
  <si>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</si>
  <si>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</si>
  <si>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</si>
  <si>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ROZPOČET</t>
  </si>
  <si>
    <t>PČ</t>
  </si>
  <si>
    <t>MJ</t>
  </si>
  <si>
    <t>Množstvo</t>
  </si>
  <si>
    <t>J.cena [EUR]</t>
  </si>
  <si>
    <t>HSV</t>
  </si>
  <si>
    <t>Práce a dodávky HSV</t>
  </si>
  <si>
    <t>Zemné práce</t>
  </si>
  <si>
    <t>K</t>
  </si>
  <si>
    <t>111201101.S</t>
  </si>
  <si>
    <t>Odstránenie krovín a stromov s koreňom s priemerom kmeňa do 100 mm, do 1000 m2</t>
  </si>
  <si>
    <t>m2</t>
  </si>
  <si>
    <t>4</t>
  </si>
  <si>
    <t>113107131.S</t>
  </si>
  <si>
    <t>Odstránenie krytu v ploche do 200 m2 z betónu prostého, hr. vrstvy do 150 mm,  -0,22500t</t>
  </si>
  <si>
    <t>3</t>
  </si>
  <si>
    <t>113107143.S</t>
  </si>
  <si>
    <t>Odstránenie krytu asfaltového v ploche do 200 m2, hr. nad 100 do 150 mm,  -0,37500t</t>
  </si>
  <si>
    <t>113201111.S</t>
  </si>
  <si>
    <t>Vytrhanie obrúb kamenných, chodníkových ležatých,  -0,23000t</t>
  </si>
  <si>
    <t>m</t>
  </si>
  <si>
    <t>5</t>
  </si>
  <si>
    <t>113307122.S</t>
  </si>
  <si>
    <t>Odstránenie podkladu v ploche do 200 m2 z kameniva hrubého drveného, hr.100 do 200 mm,  -0,23500t</t>
  </si>
  <si>
    <t>6</t>
  </si>
  <si>
    <t>113307131.S</t>
  </si>
  <si>
    <t>Odstránenie podkladu v ploche do 200 m2 z betónu prostého, hr. vrstvy do 150 mm,  -0,22500t</t>
  </si>
  <si>
    <t>7</t>
  </si>
  <si>
    <t>119001411.S</t>
  </si>
  <si>
    <t>Dočasné zaistenie podzemného potrubia DN do 200</t>
  </si>
  <si>
    <t>8</t>
  </si>
  <si>
    <t>119001422.S</t>
  </si>
  <si>
    <t>Dočasné zaistenie káblov a káblových tratí do 6 káblov</t>
  </si>
  <si>
    <t>9</t>
  </si>
  <si>
    <t>119001423.S</t>
  </si>
  <si>
    <t>Dočasné zaistenie káblov a káblových tratí nad 6 káblov</t>
  </si>
  <si>
    <t>10</t>
  </si>
  <si>
    <t>120901121.S</t>
  </si>
  <si>
    <t>Búranie konštrukcií z betónu prostého neprekladaného kameňom v odkopávkach</t>
  </si>
  <si>
    <t>m3</t>
  </si>
  <si>
    <t>11</t>
  </si>
  <si>
    <t>121101001.S</t>
  </si>
  <si>
    <t>Odstránenie ornice ručne s vodorov. premiest., na hromady do 50 m hr. do 150 mm</t>
  </si>
  <si>
    <t>12</t>
  </si>
  <si>
    <t>130001101.S</t>
  </si>
  <si>
    <t>Príplatok k cenám za sťaženie výkopu v blízkosti podzemného vedenia alebo výbušbnín - pre všetky triedy</t>
  </si>
  <si>
    <t>13</t>
  </si>
  <si>
    <t>132211121.S</t>
  </si>
  <si>
    <t>Hĺbenie rýh šírky nad 600  do 1300 mm v  horninách tr. 3 súdržných - ručným náradím</t>
  </si>
  <si>
    <t>14</t>
  </si>
  <si>
    <t>132211139.S</t>
  </si>
  <si>
    <t>Príplatok za lepivosť pri hĺbení rýh š nad 600 do 1300 mm ručným náradím v horninetr. 3</t>
  </si>
  <si>
    <t>15</t>
  </si>
  <si>
    <t>151101901.SR</t>
  </si>
  <si>
    <t>Paženie stien s rozopretím alebo vzopretím s dočasným ponechaním pažín, príložné hĺbky do 4 m</t>
  </si>
  <si>
    <t>16</t>
  </si>
  <si>
    <t>161101501.S</t>
  </si>
  <si>
    <t>Zvislé premiestnenie výkopku z horniny I až IV, nosením za každé 3 m výšky</t>
  </si>
  <si>
    <t>17</t>
  </si>
  <si>
    <t>162301121.S</t>
  </si>
  <si>
    <t>Vodorovné premiestnenie výkopku po spevnenej ceste z horniny tr.1-4, nad 100 do 1000 m3 na vzdialenosť nad 50 do 500 m</t>
  </si>
  <si>
    <t>18</t>
  </si>
  <si>
    <t>162301500.S</t>
  </si>
  <si>
    <t>Vodorovné premiestnenie vyklčovaných krovín do priemeru kmeňa 100 mm na vzdialenosť 3000 m</t>
  </si>
  <si>
    <t>19</t>
  </si>
  <si>
    <t>166101102.S</t>
  </si>
  <si>
    <t>Prehodenie neuľahnutého výkopku z horniny 1 až 4 nad 100 do 1000 m3</t>
  </si>
  <si>
    <t>167101100.S</t>
  </si>
  <si>
    <t>Nakladanie výkopku tr.1-4 ručne</t>
  </si>
  <si>
    <t>Ostatné konštrukcie a práce-búranie</t>
  </si>
  <si>
    <t>21</t>
  </si>
  <si>
    <t>919735113.S</t>
  </si>
  <si>
    <t>Rezanie existujúceho asfaltového krytu alebo podkladu hĺbky nad 100 do 150 mm</t>
  </si>
  <si>
    <t>22</t>
  </si>
  <si>
    <t>961043111.S</t>
  </si>
  <si>
    <t>Búranie základov alebo vybúranie otvorov plochy nad 4 m2 z betónu prostého alebo preloženého kameňom,  -2,20000t</t>
  </si>
  <si>
    <t>23</t>
  </si>
  <si>
    <t>965043341.S</t>
  </si>
  <si>
    <t>Búranie podkladov pod dlažby, liatych dlažieb a mazanín,betón s poterom,teracom hr.do 100 mm, plochy nad 4 m2  -2,20000t</t>
  </si>
  <si>
    <t>24</t>
  </si>
  <si>
    <t>965081812.S</t>
  </si>
  <si>
    <t>Búranie dlažieb, z kamen., cement., terazzových, čadičových alebo keramických, hr. nad 10 mm,  -0,06500t</t>
  </si>
  <si>
    <t>25</t>
  </si>
  <si>
    <t>966006211.S</t>
  </si>
  <si>
    <t>Odstránenie (demontáž) zvislej dopravnej značky zo stĺpov, stĺpikov alebo konzol,  -0,00400t</t>
  </si>
  <si>
    <t>ks</t>
  </si>
  <si>
    <t>26</t>
  </si>
  <si>
    <t>973031151.S</t>
  </si>
  <si>
    <t>Vysekanie v murive z tehál výklenkov pohľadovej plochy väčších než 0,25 m2,  -1,80000t</t>
  </si>
  <si>
    <t>27</t>
  </si>
  <si>
    <t>975032341.SR</t>
  </si>
  <si>
    <t xml:space="preserve">Podchytenie káblov drevenou dočasnou konštrukciou </t>
  </si>
  <si>
    <t>28</t>
  </si>
  <si>
    <t>978013191.S</t>
  </si>
  <si>
    <t>Otlčenie omietok stien vnútorných vápenných alebo vápennocementových v rozsahu do 100 %,  -0,04600t</t>
  </si>
  <si>
    <t>29</t>
  </si>
  <si>
    <t>978023411.S</t>
  </si>
  <si>
    <t>Vysekanie, vyškriabanie a vyčistenie škár muriva tehlového okrem komínového,  -0,01400t</t>
  </si>
  <si>
    <t>30</t>
  </si>
  <si>
    <t>978071211.S</t>
  </si>
  <si>
    <t>Odsekanie a odstránenie izolácie lepenkovej zvislej,  -0,07300t</t>
  </si>
  <si>
    <t>31</t>
  </si>
  <si>
    <t>978071251.S</t>
  </si>
  <si>
    <t>Odsekanie a odstránenie izolácie lepenkovej vodorovnej,  -0,07300t</t>
  </si>
  <si>
    <t>32</t>
  </si>
  <si>
    <t>979011111.S</t>
  </si>
  <si>
    <t>Zvislá doprava sutiny a vybúraných hmôt za prvé podlažie nad alebo pod základným podlažím</t>
  </si>
  <si>
    <t>t</t>
  </si>
  <si>
    <t>33</t>
  </si>
  <si>
    <t>979082212.S</t>
  </si>
  <si>
    <t>Vodorovná doprava sutiny po suchu s naložením a so zložením na vzdialenosť do 50 m</t>
  </si>
  <si>
    <t>34</t>
  </si>
  <si>
    <t>979084216.S</t>
  </si>
  <si>
    <t>Vodorovná doprava vybúraných hmôt po suchu bez naloženia, ale so zložením na vzdialenosť do 5 km</t>
  </si>
  <si>
    <t>35</t>
  </si>
  <si>
    <t>979084219.S</t>
  </si>
  <si>
    <t>Príplatok k cene za každých ďalších aj začatých 5 km nad 5 km</t>
  </si>
  <si>
    <t>36</t>
  </si>
  <si>
    <t>979087213.S</t>
  </si>
  <si>
    <t>Nakladanie na dopravné prostriedky pre vodorovnú dopravu vybúraných hmôt</t>
  </si>
  <si>
    <t>37</t>
  </si>
  <si>
    <t>979089012.S</t>
  </si>
  <si>
    <t>Poplatok za skládku - betón, tehly, dlaždice (17 01) ostatné</t>
  </si>
  <si>
    <t>38</t>
  </si>
  <si>
    <t>979089212.S</t>
  </si>
  <si>
    <t>Poplatok za skládku - bitúmenové zmesi, uholný decht, dechtové výrobky (17 03 ), ostatné</t>
  </si>
  <si>
    <t>PSV</t>
  </si>
  <si>
    <t>Práce a dodávky PSV</t>
  </si>
  <si>
    <t>715</t>
  </si>
  <si>
    <t>Izolácie proti chemickým vplyvom</t>
  </si>
  <si>
    <t>39</t>
  </si>
  <si>
    <t>715101816.S</t>
  </si>
  <si>
    <t>Odstránenie izolácie z obkladov, výmuroviek,dlažieb alebo primuroviek nad 1 m2 do 10 m2,  -0,30000t</t>
  </si>
  <si>
    <t>721</t>
  </si>
  <si>
    <t>Zdravotechnika - vnútorná kanalizácia</t>
  </si>
  <si>
    <t>40</t>
  </si>
  <si>
    <t>721110802.S</t>
  </si>
  <si>
    <t>Demontáž potrubia z kameninových rúr normálnych a kyselinovzdorných do DN 100,  -0,00982t</t>
  </si>
  <si>
    <t>41</t>
  </si>
  <si>
    <t>721110806.SR</t>
  </si>
  <si>
    <t>Demontáž potrubia z kameninových rúr normálnych a kyselinovzdorných nad DN 100 do DN 200,  -0,02670t, vr. zaslepenia</t>
  </si>
  <si>
    <t>42</t>
  </si>
  <si>
    <t>721242803.S</t>
  </si>
  <si>
    <t>Demontáž lapača strešných splavenín DN 100,  -0,02113t</t>
  </si>
  <si>
    <t>764</t>
  </si>
  <si>
    <t>Konštrukcie klampiarske</t>
  </si>
  <si>
    <t>43</t>
  </si>
  <si>
    <t>764351836.S</t>
  </si>
  <si>
    <t>Demontáž háka so sklonom žľabu do 30°  -0,00009t</t>
  </si>
  <si>
    <t>44</t>
  </si>
  <si>
    <t>764352810.S</t>
  </si>
  <si>
    <t>Demontáž žľabov pododkvapových polkruhových so sklonom do 30st. rš 330 mm,  -0,00330t</t>
  </si>
  <si>
    <t>45</t>
  </si>
  <si>
    <t>764359810.S</t>
  </si>
  <si>
    <t>Demontáž kotlíka kónického, so sklonom žľabu do 30st.,  -0,00110t</t>
  </si>
  <si>
    <t>46</t>
  </si>
  <si>
    <t>764453842.S</t>
  </si>
  <si>
    <t>Demontáž odpadového kolena horného dvojitého 75 mm 100 mm,  -0,00210t</t>
  </si>
  <si>
    <t>47</t>
  </si>
  <si>
    <t>764454801.S</t>
  </si>
  <si>
    <t>Demontáž odpadových rúr kruhových, s priemerom 75 a 100 mm,  -0,00226t</t>
  </si>
  <si>
    <t>767</t>
  </si>
  <si>
    <t>Konštrukcie doplnkové kovové</t>
  </si>
  <si>
    <t>48</t>
  </si>
  <si>
    <t>767914830.S</t>
  </si>
  <si>
    <t xml:space="preserve">Demontáž oplotenia rámového na oceľové stĺpiky, výšky nad 1 do 2 m </t>
  </si>
  <si>
    <t>49</t>
  </si>
  <si>
    <t>767920810.S</t>
  </si>
  <si>
    <t>Demontáž vrát a vrátok na oplotenie s plochou jednotlivo do 2m2,  -0,19200t</t>
  </si>
  <si>
    <t>50</t>
  </si>
  <si>
    <t>767920820.S</t>
  </si>
  <si>
    <t>Demontáž vrát a vrátok na oplotenie s plochou jednotlivo nad 2 do 6 m2,  -0,21000t</t>
  </si>
  <si>
    <t>51</t>
  </si>
  <si>
    <t>767996801.S</t>
  </si>
  <si>
    <t>Demontáž ostatných doplnkov stavieb s hmotnosťou jednotlivých dielov konštrukcií do 50 kg,  -0,00100t</t>
  </si>
  <si>
    <t>kg</t>
  </si>
  <si>
    <t>Investičné náklady neobsiahnuté v cenách</t>
  </si>
  <si>
    <t>52</t>
  </si>
  <si>
    <t>000300013.S</t>
  </si>
  <si>
    <t>Geodetické práce - vykonávané pred výstavbou určenie priebehu nadzemného alebo podzemného existujúceho aj plánovaného vedenia - komplet všetky vedenia</t>
  </si>
  <si>
    <t>eur</t>
  </si>
  <si>
    <t>2 - Stavebné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</si>
  <si>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</si>
  <si>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</si>
  <si>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</si>
  <si>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</si>
  <si>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</si>
  <si>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711 - Izolácie proti vode a vlhkosti</t>
  </si>
  <si>
    <t xml:space="preserve">    713 - Izolácie tepelné</t>
  </si>
  <si>
    <t xml:space="preserve">    777 - Podlahy syntetické</t>
  </si>
  <si>
    <t>151101211.S</t>
  </si>
  <si>
    <t>Odstránenie paženia stien príložné hĺbky do 4 m</t>
  </si>
  <si>
    <t>175101201.S</t>
  </si>
  <si>
    <t>Obsyp objektov sypaninou z vhodných hornín 1 až 4 bez prehodenia sypaniny</t>
  </si>
  <si>
    <t>181201101.S</t>
  </si>
  <si>
    <t>Úprava pláne v násypoch v hornine 1-4 bez zhutnenia</t>
  </si>
  <si>
    <t>181301103.S</t>
  </si>
  <si>
    <t>Rozprestretie ornice v rovine , plocha do 500 m2, hr.do 200 mm</t>
  </si>
  <si>
    <t>Zakladanie</t>
  </si>
  <si>
    <t>278311021.SR</t>
  </si>
  <si>
    <t>Zálievka expanznou hmotou / vyplnenie ník tesniacich zostáv</t>
  </si>
  <si>
    <t>Zvislé a kompletné konštrukcie</t>
  </si>
  <si>
    <t>311102175.SR</t>
  </si>
  <si>
    <t>D+M systémovej tesniacej zostavy pre VN vedenie - 11 káblov / komplet</t>
  </si>
  <si>
    <t>311102175.SR1</t>
  </si>
  <si>
    <t>D+M systémovej tesniacej zostavy pre VN vedenie - 14 káblov / komplet</t>
  </si>
  <si>
    <t>311102175.SR2</t>
  </si>
  <si>
    <t>D+M systémovej tesniacej zostavy pre prípojky - 1 kábel / komplet</t>
  </si>
  <si>
    <t>311102175.SR3</t>
  </si>
  <si>
    <t>D+M systémovej tesniacej zostavy pre prípojky SLFO - 1 kábel / komplet</t>
  </si>
  <si>
    <t>311208405.S</t>
  </si>
  <si>
    <t>Dodatočná izolácia vlhkého muriva krémovou hmotou na báze silanu pre hrúbku muriva do 150 mm - špec. viď. PD</t>
  </si>
  <si>
    <t>311208415.S</t>
  </si>
  <si>
    <t>Dodatočná izolácia vlhkého muriva krémovou hmotou na báze silanu pre hrúbku muriva do 250 mm - špec. viď. PD</t>
  </si>
  <si>
    <t>311208425.S</t>
  </si>
  <si>
    <t>Dodatočná izolácia vlhkého muriva krémovou hmotou na báze silanu pre hrúbku muriva do 400 mm - špec. viď. PD</t>
  </si>
  <si>
    <t>Vodorovné konštrukcie</t>
  </si>
  <si>
    <t>457621523.SR</t>
  </si>
  <si>
    <t>Výplň tesnenia PU tmelom okolo chráničiek prestupov</t>
  </si>
  <si>
    <t>Komunikácie</t>
  </si>
  <si>
    <t>564761111.S</t>
  </si>
  <si>
    <t>Podklad alebo kryt z kameniva hrubého drveného veľ. 32-63 mm s rozprestretím a zhutnením hr. 200 mm</t>
  </si>
  <si>
    <t>567133115.S</t>
  </si>
  <si>
    <t>Podklad z kameniva stmeleného cementom s rozprestretím a zhutnením, CBGM C 5/6, po zhutnení hr. 200 mm</t>
  </si>
  <si>
    <t>573131102.S</t>
  </si>
  <si>
    <t>Postrek asfaltový infiltračný s posypom kamenivom z cestnej emulzie v množstve 0,80 kg/m2</t>
  </si>
  <si>
    <t>573231107.S</t>
  </si>
  <si>
    <t>Postrek asfaltový spojovací bez posypu kamenivom z cestnej emulzie v množstve 0,50 kg/m2</t>
  </si>
  <si>
    <t>577144251.S</t>
  </si>
  <si>
    <t>Asfaltový betón vrstva obrusná AC 11 O v pruhu š. do 3 m z modifik. asfaltu tr. I, po zhutnení hr. 50 mm</t>
  </si>
  <si>
    <t>577164451.S</t>
  </si>
  <si>
    <t>Asfaltový betón vrstva ložná AC 22 L v pruhu š. do 3 m z modifik. asfaltu tr. I, po zhutnení hr. 70 mm</t>
  </si>
  <si>
    <t>581114113.S</t>
  </si>
  <si>
    <t>Kryt z betónu prostého C 25/30 komunikácií pre peších hr. 100 mm</t>
  </si>
  <si>
    <t>Úpravy povrchov, podlahy, osadenie</t>
  </si>
  <si>
    <t>612460125.S</t>
  </si>
  <si>
    <t>Príprava vnútorného podkladu stien penetráciou pod nátery a maľby</t>
  </si>
  <si>
    <t>612465121.S</t>
  </si>
  <si>
    <t>Vnútorný sanačný systém stien s obsahom cementu, podkladová / vyrovnávacia omietka, hr. 10 mm</t>
  </si>
  <si>
    <t>612465153.S</t>
  </si>
  <si>
    <t>Vnútorný sanačný systém stien s obsahom cementu, jadrová omietka odvlhčovacia, hr. 20 mm</t>
  </si>
  <si>
    <t>612465153.S.1</t>
  </si>
  <si>
    <t>Vnútorný sanačný systém stien s obsahom cementu, jadrová omietka odvlhčovacia, hr. 10 mm</t>
  </si>
  <si>
    <t>619442431.S</t>
  </si>
  <si>
    <t>Zhotovenie profilov pri opravách fabiónov, hrán a kútov akejkoľvek dľžky</t>
  </si>
  <si>
    <t>622423721.SR</t>
  </si>
  <si>
    <t>Oprava vonkajších omietok vápenných a vápenocementových s pridaním výstužných vlákien</t>
  </si>
  <si>
    <t>622451082.S</t>
  </si>
  <si>
    <t>Zatretie škár murovaných vonk. stien z tehál alebo kameňa</t>
  </si>
  <si>
    <t>622460116.SR</t>
  </si>
  <si>
    <t>Príprava vonkajšieho podkladu stien pre sanačné povrchové úpravy základným náterom bitumenovým</t>
  </si>
  <si>
    <t>622481122.S</t>
  </si>
  <si>
    <t>Potiahnutie vonkajších stien sklotextilnou mriežkou s vložením bez lepidla</t>
  </si>
  <si>
    <t>622491310.SR</t>
  </si>
  <si>
    <t>Fasádny náter silikátový, dvojnásobný, paropriepustný a vodeodolný</t>
  </si>
  <si>
    <t>622903111.SR</t>
  </si>
  <si>
    <t>Očist., nosného muriva alebo betónu, múrov a valov pred začatím opráv ručne stlačeným vzduchom</t>
  </si>
  <si>
    <t>631313611.S</t>
  </si>
  <si>
    <t>Mazanina z betónu prostého (m3) tr. C 16/20 hr.nad 80 do 120 mm</t>
  </si>
  <si>
    <t>631319153.S</t>
  </si>
  <si>
    <t>Príplatok za prehlad. povrchu betónovej mazaniny min. tr.C 8/10 oceľ. hlad. hr. 80-120 mm</t>
  </si>
  <si>
    <t>631362021.S</t>
  </si>
  <si>
    <t>Výstuž mazanín z betónov (z kameniva) a z ľahkých betónov zo zváraných sietí z drôtov typu KARI</t>
  </si>
  <si>
    <t>632311001.S</t>
  </si>
  <si>
    <t>Brúsenie nerovností nových betónových podláh - zbrúsenie povlaku hrúbky do 2 mm</t>
  </si>
  <si>
    <t>632450441.S</t>
  </si>
  <si>
    <t>Opravný polymércementový poter, na opravu dutín a výtlkov v poteroch a betóne, hr. 5 mm</t>
  </si>
  <si>
    <t>914001111.SR</t>
  </si>
  <si>
    <t>Spätná montáž cestnej zvislej dopravnej značky na stĺpik, vr. bet. základu</t>
  </si>
  <si>
    <t>917161112.S</t>
  </si>
  <si>
    <t>Osadenie chodník. obrubníka kamenného ležatého do lôžka z betónu prostého tr. C 16/20 s bočnou oporou - spätná montáž pôvodných obrubníkov</t>
  </si>
  <si>
    <t>918101112.S</t>
  </si>
  <si>
    <t>Lôžko pod obrubníky, krajníky alebo obruby z dlažobných kociek z betónu prostého tr. C 16/20</t>
  </si>
  <si>
    <t>919726554.S</t>
  </si>
  <si>
    <t>Tesnenie dilatačných škár zálievkou za studena pre komôrku bez tesniaceho profilu š. 15 mm hl. 30 mm</t>
  </si>
  <si>
    <t>938902051.S</t>
  </si>
  <si>
    <t>Očistenie povrchu betónových konštrukcií otryskaním - pod izoláciu</t>
  </si>
  <si>
    <t>975053151.S</t>
  </si>
  <si>
    <t>Viacradové podchytenie stropov stojkami pre osadenie nosníkov, do výšky podchytenia 3,50 m - viď. PD</t>
  </si>
  <si>
    <t>711</t>
  </si>
  <si>
    <t>Izolácie proti vode a vlhkosti</t>
  </si>
  <si>
    <t>711112001.S</t>
  </si>
  <si>
    <t>Zhotovenie  izolácie proti zemnej vlhkosti zvislá penetračným náterom za studena</t>
  </si>
  <si>
    <t>M</t>
  </si>
  <si>
    <t>245510000600.S</t>
  </si>
  <si>
    <t>Náter penetračný a uzatvárací na báze epoxidovej živice, 2-zložkový, transparentný</t>
  </si>
  <si>
    <t>711113141.S</t>
  </si>
  <si>
    <t>Izolácia proti zemnej vlhkosti a povrchovej vodeI 2-zložkovou stierkou hydroizolačnou minerálnou pružnou hr. 2 mm na ploche zvislej</t>
  </si>
  <si>
    <t>711114010.S</t>
  </si>
  <si>
    <t>Izolácia proti zemnej vlhkosti, bitúmenovou emulziou vodorovná - penetračný náter</t>
  </si>
  <si>
    <t>711131103.S</t>
  </si>
  <si>
    <t>Zhotovenie  izolácie proti zemnej vlhkosti vodorovne, separačná fólia na sucho</t>
  </si>
  <si>
    <t>283230007500.S</t>
  </si>
  <si>
    <t>Oddeľovacia PE fólia na potery</t>
  </si>
  <si>
    <t>711132107.S</t>
  </si>
  <si>
    <t>Zhotovenie izolácie proti zemnej vlhkosti nopovou fóloiu položenou voľne na ploche zvislej</t>
  </si>
  <si>
    <t>283230002700.S</t>
  </si>
  <si>
    <t>Nopová HDPE fólia hrúbky 0,5 mm, výška nopu 8 mm, proti zemnej vlhkosti s radónovou ochranou, pre spodnú stavbu</t>
  </si>
  <si>
    <t>53</t>
  </si>
  <si>
    <t>711141559.S</t>
  </si>
  <si>
    <t>Zhotovenie  izolácie proti zemnej vlhkosti a tlakovej vode vodorovná NAIP pritavením</t>
  </si>
  <si>
    <t>54</t>
  </si>
  <si>
    <t>628420000200.S</t>
  </si>
  <si>
    <t>Pás bitumenový, samolepiaci, hr. 1,5 mm vystužený , nalepený na HDPE fólií - špec. viď. PD</t>
  </si>
  <si>
    <t>55</t>
  </si>
  <si>
    <t>711190010.S</t>
  </si>
  <si>
    <t>Ukončujúci profil profilovaných fólií</t>
  </si>
  <si>
    <t>56</t>
  </si>
  <si>
    <t>711411331.S</t>
  </si>
  <si>
    <t>Izolácia proti povrchovej vode, dvojvrstvová stierka hydroizolačná bitúmenová, tehl. podklad, zvislá</t>
  </si>
  <si>
    <t>57</t>
  </si>
  <si>
    <t>998711201.S</t>
  </si>
  <si>
    <t>Presun hmôt pre izoláciu proti vode v objektoch výšky do 6 m</t>
  </si>
  <si>
    <t>%</t>
  </si>
  <si>
    <t>713</t>
  </si>
  <si>
    <t>Izolácie tepelné</t>
  </si>
  <si>
    <t>58</t>
  </si>
  <si>
    <t>713132211.S</t>
  </si>
  <si>
    <t>Montáž tepelnej izolácie podzemných stien a základov xps celoplošným prilepením</t>
  </si>
  <si>
    <t>59</t>
  </si>
  <si>
    <t>283750001900.S</t>
  </si>
  <si>
    <t>Doska XPS 300 hr. 60 mm</t>
  </si>
  <si>
    <t>60</t>
  </si>
  <si>
    <t>998713201.S</t>
  </si>
  <si>
    <t>Presun hmôt pre izolácie tepelné v objektoch výšky do 6 m</t>
  </si>
  <si>
    <t>61</t>
  </si>
  <si>
    <t>721242130.S</t>
  </si>
  <si>
    <t>Montáž lapača strešných splavenín plastového z PP s kĺbom, lapacím košom a zápachovou uzávierkou DN 110/125</t>
  </si>
  <si>
    <t>62</t>
  </si>
  <si>
    <t>286630055700.S</t>
  </si>
  <si>
    <t>Univerzálny lapač strešných splavenín DN 125, PP, priamy</t>
  </si>
  <si>
    <t>63</t>
  </si>
  <si>
    <t>721300922.S</t>
  </si>
  <si>
    <t>Prečistenie ležatých zvodov do DN 300</t>
  </si>
  <si>
    <t>64</t>
  </si>
  <si>
    <t>764352427.S</t>
  </si>
  <si>
    <t>Žľaby z pozinkovaného farbeného PZf plechu, pododkvapové polkruhové r.š. 330 mm</t>
  </si>
  <si>
    <t>65</t>
  </si>
  <si>
    <t>764359411.S</t>
  </si>
  <si>
    <t>Kotlík kónický z pozinkovaného farbeného PZf plechu, pre rúry s priemerom do 100 mm</t>
  </si>
  <si>
    <t>66</t>
  </si>
  <si>
    <t>764359511.S</t>
  </si>
  <si>
    <t>Montáž príslušenstva k žľabom z pozinkovaného farbeného PZf plechu, čelo k pododkvapovým polkruhovým r.š. 200 - 400 mm</t>
  </si>
  <si>
    <t>67</t>
  </si>
  <si>
    <t>553440000600.S</t>
  </si>
  <si>
    <t>Čelo lisované polkruhové pozink farebný, rozmer 330 mm</t>
  </si>
  <si>
    <t>68</t>
  </si>
  <si>
    <t>764359541.S</t>
  </si>
  <si>
    <t>Montáž príslušenstva k žľabom z pozinkovaného farbeného PZf plechu, hák k pododkvapovým polkruhovým r.š. 200 - 400 mm</t>
  </si>
  <si>
    <t>69</t>
  </si>
  <si>
    <t>553440047100.S</t>
  </si>
  <si>
    <t>Hák s prelisom polkruhový pozink farebný, r.š. 330/550 mm, predĺžený + 50 mm</t>
  </si>
  <si>
    <t>70</t>
  </si>
  <si>
    <t>764454434.S</t>
  </si>
  <si>
    <t>Montáž kruhových kolien z pozinkovaného farbeného PZf plechu, pre zvodové rúry s priemerom 60 - 150 mm</t>
  </si>
  <si>
    <t>71</t>
  </si>
  <si>
    <t>553440004100.S</t>
  </si>
  <si>
    <t>Koleno lisované pozink farebný 70°, priemer 100 mm</t>
  </si>
  <si>
    <t>72</t>
  </si>
  <si>
    <t>764454441.S</t>
  </si>
  <si>
    <t>Montáž objímky zatĺkacej z pozinkovaného farbeného PZf plechu, pre kruhové zvodové rúry s priemerom 60 - 150 mm</t>
  </si>
  <si>
    <t>73</t>
  </si>
  <si>
    <t>553440050500.S</t>
  </si>
  <si>
    <t>Objímka lisovaná pozink farebný, hrot 200 mm, priemer 100 mm</t>
  </si>
  <si>
    <t>74</t>
  </si>
  <si>
    <t>764454453.S</t>
  </si>
  <si>
    <t>Zvodové rúry z pozinkovaného farbeného PZf plechu, kruhové priemer 100 mm</t>
  </si>
  <si>
    <t>75</t>
  </si>
  <si>
    <t>998764201.S</t>
  </si>
  <si>
    <t>Presun hmôt pre konštrukcie klampiarske v objektoch výšky do 6 m</t>
  </si>
  <si>
    <t>76</t>
  </si>
  <si>
    <t>767920210.SR</t>
  </si>
  <si>
    <t>Spätná montáž vrát a vrátok k oploteniu osadzovaných na stĺpiky oceľové, vr. bet. základu</t>
  </si>
  <si>
    <t>77</t>
  </si>
  <si>
    <t>767920220.SR</t>
  </si>
  <si>
    <t>78</t>
  </si>
  <si>
    <t>767995230.SR</t>
  </si>
  <si>
    <t>Spätná montáž ocelových podpier rampy, vr. nových zákl. pätiek</t>
  </si>
  <si>
    <t>súb.</t>
  </si>
  <si>
    <t>79</t>
  </si>
  <si>
    <t>998767201.S</t>
  </si>
  <si>
    <t>Presun hmôt pre kovové stavebné doplnkové konštrukcie v objektoch výšky do 6 m</t>
  </si>
  <si>
    <t>777</t>
  </si>
  <si>
    <t>Podlahy syntetické</t>
  </si>
  <si>
    <t>80</t>
  </si>
  <si>
    <t>777610015.S</t>
  </si>
  <si>
    <t>Epoxidový štrukturovaný, protišmykový  náter + penetračný náter</t>
  </si>
  <si>
    <t>81</t>
  </si>
  <si>
    <t>998777201.S</t>
  </si>
  <si>
    <t>Presun hmôt pre podlahy syntetické v objektoch výšky do 6 m</t>
  </si>
  <si>
    <t>Dopravný podnik Bratislava, a. s., Olejkárska 1, 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</si>
</sst>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\ %"/>
    <numFmt numFmtId="167" formatCode="0\ %"/>
    <numFmt numFmtId="168" formatCode="dd/mm/yyyy"/>
  </numFmts>
  <fonts count="2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b/>
      <sz val="12"/>
      <color rgb="FF8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0"/>
      <name val="Arial CE"/>
      <charset val="238"/>
    </font>
    <font>
      <sz val="8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65">
    <xf numFmtId="0" fontId="0" fillId="0" borderId="0" xfId="0"/>
    <xf numFmtId="49" fontId="2" fillId="2" borderId="0" xfId="0" applyNumberFormat="1" applyFont="1" applyFill="1" applyAlignment="1" applyProtection="1">
      <alignment horizontal="left"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4" fontId="17" fillId="2" borderId="16" xfId="0" applyNumberFormat="1" applyFont="1" applyFill="1" applyBorder="1" applyAlignment="1" applyProtection="1">
      <alignment vertical="center"/>
      <protection locked="0"/>
    </xf>
    <xf numFmtId="4" fontId="22" fillId="2" borderId="16" xfId="0" applyNumberFormat="1" applyFont="1" applyFill="1" applyBorder="1" applyAlignment="1" applyProtection="1">
      <alignment vertical="center"/>
      <protection locked="0"/>
    </xf>
    <xf numFmtId="0" fontId="7" fillId="5" borderId="0" xfId="0" applyFont="1" applyFill="1" applyAlignment="1" applyProtection="1">
      <alignment horizontal="left" vertical="center"/>
      <protection locked="0"/>
    </xf>
    <xf numFmtId="168" fontId="2" fillId="2" borderId="0" xfId="0" applyNumberFormat="1" applyFont="1" applyFill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0" fillId="0" borderId="4" xfId="0" applyBorder="1" applyProtection="1">
      <protection hidden="1"/>
    </xf>
    <xf numFmtId="0" fontId="11" fillId="0" borderId="0" xfId="0" applyFont="1" applyAlignment="1" applyProtection="1">
      <alignment horizontal="left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12" fillId="0" borderId="5" xfId="0" applyFont="1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" fillId="0" borderId="3" xfId="0" applyFont="1" applyBorder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0" fontId="13" fillId="0" borderId="3" xfId="0" applyFont="1" applyBorder="1" applyAlignment="1" applyProtection="1">
      <alignment vertical="center"/>
      <protection hidden="1"/>
    </xf>
    <xf numFmtId="0" fontId="13" fillId="0" borderId="0" xfId="0" applyFont="1" applyAlignment="1" applyProtection="1">
      <alignment horizontal="left" vertical="center"/>
      <protection hidden="1"/>
    </xf>
    <xf numFmtId="0" fontId="0" fillId="3" borderId="0" xfId="0" applyFill="1" applyAlignment="1" applyProtection="1">
      <alignment vertical="center"/>
      <protection hidden="1"/>
    </xf>
    <xf numFmtId="0" fontId="4" fillId="3" borderId="6" xfId="0" applyFont="1" applyFill="1" applyBorder="1" applyAlignment="1" applyProtection="1">
      <alignment horizontal="left" vertical="center"/>
      <protection hidden="1"/>
    </xf>
    <xf numFmtId="0" fontId="0" fillId="3" borderId="7" xfId="0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center" vertical="center"/>
      <protection hidden="1"/>
    </xf>
    <xf numFmtId="0" fontId="15" fillId="0" borderId="4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9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2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3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0" fillId="4" borderId="7" xfId="0" applyFill="1" applyBorder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3" xfId="0" applyFont="1" applyBorder="1" applyAlignment="1" applyProtection="1">
      <alignment vertical="center"/>
      <protection hidden="1"/>
    </xf>
    <xf numFmtId="0" fontId="18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vertical="center"/>
      <protection hidden="1"/>
    </xf>
    <xf numFmtId="4" fontId="18" fillId="0" borderId="0" xfId="0" applyNumberFormat="1" applyFont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18" fillId="4" borderId="0" xfId="0" applyFont="1" applyFill="1" applyAlignment="1" applyProtection="1">
      <alignment horizontal="left" vertical="center"/>
      <protection hidden="1"/>
    </xf>
    <xf numFmtId="0" fontId="0" fillId="4" borderId="0" xfId="0" applyFill="1" applyAlignment="1" applyProtection="1">
      <alignment vertical="center"/>
      <protection hidden="1"/>
    </xf>
    <xf numFmtId="4" fontId="18" fillId="4" borderId="0" xfId="0" applyNumberFormat="1" applyFont="1" applyFill="1" applyAlignment="1" applyProtection="1">
      <alignment vertical="center"/>
      <protection hidden="1"/>
    </xf>
    <xf numFmtId="168" fontId="2" fillId="0" borderId="0" xfId="0" applyNumberFormat="1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0" fillId="0" borderId="11" xfId="0" applyBorder="1" applyAlignment="1" applyProtection="1">
      <alignment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24" fillId="0" borderId="0" xfId="0" applyFont="1" applyAlignment="1" applyProtection="1">
      <alignment horizontal="right"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vertical="center"/>
      <protection hidden="1"/>
    </xf>
    <xf numFmtId="166" fontId="2" fillId="0" borderId="0" xfId="0" applyNumberFormat="1" applyFont="1" applyAlignment="1" applyProtection="1">
      <alignment horizontal="right" vertical="center"/>
      <protection hidden="1"/>
    </xf>
    <xf numFmtId="164" fontId="2" fillId="0" borderId="0" xfId="0" applyNumberFormat="1" applyFont="1" applyAlignment="1" applyProtection="1">
      <alignment horizontal="right" vertical="center"/>
      <protection hidden="1"/>
    </xf>
    <xf numFmtId="0" fontId="4" fillId="4" borderId="6" xfId="0" applyFont="1" applyFill="1" applyBorder="1" applyAlignment="1" applyProtection="1">
      <alignment horizontal="left" vertical="center"/>
      <protection hidden="1"/>
    </xf>
    <xf numFmtId="0" fontId="4" fillId="4" borderId="7" xfId="0" applyFont="1" applyFill="1" applyBorder="1" applyAlignment="1" applyProtection="1">
      <alignment horizontal="right" vertical="center"/>
      <protection hidden="1"/>
    </xf>
    <xf numFmtId="0" fontId="4" fillId="4" borderId="7" xfId="0" applyFont="1" applyFill="1" applyBorder="1" applyAlignment="1" applyProtection="1">
      <alignment horizontal="center" vertical="center"/>
      <protection hidden="1"/>
    </xf>
    <xf numFmtId="4" fontId="4" fillId="4" borderId="7" xfId="0" applyNumberFormat="1" applyFont="1" applyFill="1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17" fillId="4" borderId="0" xfId="0" applyFont="1" applyFill="1" applyAlignment="1" applyProtection="1">
      <alignment horizontal="left" vertical="center"/>
      <protection hidden="1"/>
    </xf>
    <xf numFmtId="0" fontId="17" fillId="4" borderId="0" xfId="0" applyFont="1" applyFill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15" xfId="0" applyFont="1" applyBorder="1" applyAlignment="1" applyProtection="1">
      <alignment horizontal="left" vertical="center"/>
      <protection hidden="1"/>
    </xf>
    <xf numFmtId="0" fontId="6" fillId="0" borderId="15" xfId="0" applyFont="1" applyBorder="1" applyAlignment="1" applyProtection="1">
      <alignment vertical="center"/>
      <protection hidden="1"/>
    </xf>
    <xf numFmtId="4" fontId="6" fillId="0" borderId="15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horizontal="left"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4" fontId="7" fillId="0" borderId="15" xfId="0" applyNumberFormat="1" applyFont="1" applyBorder="1" applyAlignment="1" applyProtection="1">
      <alignment vertical="center"/>
      <protection hidden="1"/>
    </xf>
    <xf numFmtId="4" fontId="21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17" fillId="4" borderId="12" xfId="0" applyFont="1" applyFill="1" applyBorder="1" applyAlignment="1" applyProtection="1">
      <alignment horizontal="center" vertical="center" wrapText="1"/>
      <protection hidden="1"/>
    </xf>
    <xf numFmtId="0" fontId="17" fillId="4" borderId="13" xfId="0" applyFont="1" applyFill="1" applyBorder="1" applyAlignment="1" applyProtection="1">
      <alignment horizontal="center" vertical="center" wrapText="1"/>
      <protection hidden="1"/>
    </xf>
    <xf numFmtId="0" fontId="17" fillId="4" borderId="14" xfId="0" applyFont="1" applyFill="1" applyBorder="1" applyAlignment="1" applyProtection="1">
      <alignment horizontal="center" vertical="center" wrapText="1"/>
      <protection hidden="1"/>
    </xf>
    <xf numFmtId="4" fontId="18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0" fontId="8" fillId="0" borderId="3" xfId="0" applyFont="1" applyBorder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Protection="1">
      <protection hidden="1"/>
    </xf>
    <xf numFmtId="0" fontId="17" fillId="0" borderId="16" xfId="0" applyFont="1" applyBorder="1" applyAlignment="1" applyProtection="1">
      <alignment horizontal="center" vertical="center"/>
      <protection hidden="1"/>
    </xf>
    <xf numFmtId="49" fontId="17" fillId="0" borderId="16" xfId="0" applyNumberFormat="1" applyFont="1" applyBorder="1" applyAlignment="1" applyProtection="1">
      <alignment horizontal="left" vertical="center" wrapText="1"/>
      <protection hidden="1"/>
    </xf>
    <xf numFmtId="0" fontId="17" fillId="0" borderId="16" xfId="0" applyFont="1" applyBorder="1" applyAlignment="1" applyProtection="1">
      <alignment horizontal="left" vertical="center" wrapText="1"/>
      <protection hidden="1"/>
    </xf>
    <xf numFmtId="0" fontId="17" fillId="0" borderId="16" xfId="0" applyFont="1" applyBorder="1" applyAlignment="1" applyProtection="1">
      <alignment horizontal="center" vertical="center" wrapText="1"/>
      <protection hidden="1"/>
    </xf>
    <xf numFmtId="4" fontId="17" fillId="0" borderId="16" xfId="0" applyNumberFormat="1" applyFont="1" applyBorder="1" applyAlignment="1" applyProtection="1">
      <alignment vertical="center"/>
      <protection hidden="1"/>
    </xf>
    <xf numFmtId="0" fontId="0" fillId="5" borderId="0" xfId="0" applyFill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hidden="1"/>
    </xf>
    <xf numFmtId="4" fontId="13" fillId="0" borderId="0" xfId="0" applyNumberFormat="1" applyFont="1" applyAlignment="1" applyProtection="1">
      <alignment vertical="center"/>
      <protection hidden="1"/>
    </xf>
    <xf numFmtId="164" fontId="13" fillId="0" borderId="0" xfId="0" applyNumberFormat="1" applyFont="1" applyAlignment="1" applyProtection="1">
      <alignment horizontal="right" vertical="center"/>
      <protection hidden="1"/>
    </xf>
    <xf numFmtId="0" fontId="22" fillId="0" borderId="16" xfId="0" applyFont="1" applyBorder="1" applyAlignment="1" applyProtection="1">
      <alignment horizontal="center" vertical="center"/>
      <protection hidden="1"/>
    </xf>
    <xf numFmtId="49" fontId="22" fillId="0" borderId="16" xfId="0" applyNumberFormat="1" applyFont="1" applyBorder="1" applyAlignment="1" applyProtection="1">
      <alignment horizontal="left" vertical="center" wrapText="1"/>
      <protection hidden="1"/>
    </xf>
    <xf numFmtId="0" fontId="22" fillId="0" borderId="16" xfId="0" applyFont="1" applyBorder="1" applyAlignment="1" applyProtection="1">
      <alignment horizontal="left" vertical="center" wrapText="1"/>
      <protection hidden="1"/>
    </xf>
    <xf numFmtId="0" fontId="22" fillId="0" borderId="16" xfId="0" applyFont="1" applyBorder="1" applyAlignment="1" applyProtection="1">
      <alignment horizontal="center" vertical="center" wrapText="1"/>
      <protection hidden="1"/>
    </xf>
    <xf numFmtId="4" fontId="22" fillId="0" borderId="16" xfId="0" applyNumberFormat="1" applyFont="1" applyBorder="1" applyAlignment="1" applyProtection="1">
      <alignment vertical="center"/>
      <protection hidden="1"/>
    </xf>
    <xf numFmtId="0" fontId="23" fillId="0" borderId="3" xfId="0" applyFont="1" applyBorder="1" applyAlignment="1" applyProtection="1">
      <alignment vertical="center"/>
      <protection hidden="1"/>
    </xf>
    <xf numFmtId="4" fontId="4" fillId="3" borderId="7" xfId="0" applyNumberFormat="1" applyFont="1" applyFill="1" applyBorder="1" applyAlignment="1" applyProtection="1">
      <alignment vertical="center"/>
      <protection hidden="1"/>
    </xf>
    <xf numFmtId="0" fontId="0" fillId="3" borderId="7" xfId="0" applyFill="1" applyBorder="1" applyAlignment="1" applyProtection="1">
      <alignment vertical="center"/>
      <protection hidden="1"/>
    </xf>
    <xf numFmtId="0" fontId="0" fillId="3" borderId="8" xfId="0" applyFill="1" applyBorder="1" applyAlignment="1" applyProtection="1">
      <alignment vertical="center"/>
      <protection hidden="1"/>
    </xf>
    <xf numFmtId="0" fontId="4" fillId="3" borderId="7" xfId="0" applyFont="1" applyFill="1" applyBorder="1" applyAlignment="1" applyProtection="1">
      <alignment horizontal="left" vertical="center"/>
      <protection hidden="1"/>
    </xf>
    <xf numFmtId="4" fontId="14" fillId="0" borderId="0" xfId="0" applyNumberFormat="1" applyFont="1" applyAlignment="1" applyProtection="1">
      <alignment vertical="center"/>
      <protection hidden="1"/>
    </xf>
    <xf numFmtId="0" fontId="13" fillId="0" borderId="0" xfId="0" applyFont="1" applyAlignment="1" applyProtection="1">
      <alignment vertical="center"/>
      <protection hidden="1"/>
    </xf>
    <xf numFmtId="164" fontId="13" fillId="0" borderId="0" xfId="0" applyNumberFormat="1" applyFont="1" applyAlignment="1" applyProtection="1">
      <alignment horizontal="left" vertical="center"/>
      <protection hidden="1"/>
    </xf>
    <xf numFmtId="4" fontId="18" fillId="4" borderId="0" xfId="0" applyNumberFormat="1" applyFont="1" applyFill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left" vertical="top" wrapText="1"/>
      <protection hidden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4" fontId="12" fillId="0" borderId="5" xfId="0" applyNumberFormat="1" applyFont="1" applyBorder="1" applyAlignment="1" applyProtection="1">
      <alignment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4" fontId="12" fillId="0" borderId="0" xfId="0" applyNumberFormat="1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167" fontId="2" fillId="0" borderId="0" xfId="0" applyNumberFormat="1" applyFont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hidden="1"/>
    </xf>
    <xf numFmtId="4" fontId="18" fillId="0" borderId="0" xfId="0" applyNumberFormat="1" applyFont="1" applyAlignment="1" applyProtection="1">
      <alignment horizontal="right" vertical="center"/>
      <protection hidden="1"/>
    </xf>
    <xf numFmtId="4" fontId="18" fillId="0" borderId="0" xfId="0" applyNumberFormat="1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left" vertical="center" wrapText="1"/>
      <protection hidden="1"/>
    </xf>
    <xf numFmtId="4" fontId="20" fillId="0" borderId="0" xfId="0" applyNumberFormat="1" applyFont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17" fillId="4" borderId="7" xfId="0" applyFont="1" applyFill="1" applyBorder="1" applyAlignment="1" applyProtection="1">
      <alignment horizontal="right" vertical="center"/>
      <protection hidden="1"/>
    </xf>
    <xf numFmtId="0" fontId="17" fillId="4" borderId="7" xfId="0" applyFont="1" applyFill="1" applyBorder="1" applyAlignment="1" applyProtection="1">
      <alignment horizontal="left" vertical="center"/>
      <protection hidden="1"/>
    </xf>
    <xf numFmtId="0" fontId="17" fillId="4" borderId="7" xfId="0" applyFont="1" applyFill="1" applyBorder="1" applyAlignment="1" applyProtection="1">
      <alignment horizontal="center" vertical="center"/>
      <protection hidden="1"/>
    </xf>
    <xf numFmtId="0" fontId="17" fillId="4" borderId="8" xfId="0" applyFont="1" applyFill="1" applyBorder="1" applyAlignment="1" applyProtection="1">
      <alignment horizontal="left" vertical="center"/>
      <protection hidden="1"/>
    </xf>
    <xf numFmtId="0" fontId="17" fillId="4" borderId="6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7" fillId="5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</cellXfs>
  <cellStyles count="1">
    <cellStyle name="Normálna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Q102"/>
  <sheetViews>
    <sheetView showGridLines="0" tabSelected="1" topLeftCell="A37" workbookViewId="0">
      <selection activeCell="E14" sqref="E14:AJ14"/>
    </sheetView>
  </sheetViews>
  <sheetFormatPr defaultRowHeight="11.25" x14ac:dyDescent="0.2"/>
  <cols>
    <col min="1" max="1" width="8.83203125" style="8" customWidth="1"/>
    <col min="2" max="2" width="1.6640625" style="8" customWidth="1"/>
    <col min="3" max="3" width="4.5" style="8" customWidth="1"/>
    <col min="4" max="33" width="2.83203125" style="8" customWidth="1"/>
    <col min="34" max="34" width="3.5" style="8" customWidth="1"/>
    <col min="35" max="35" width="42.33203125" style="8" customWidth="1"/>
    <col min="36" max="37" width="2.5" style="8" customWidth="1"/>
    <col min="38" max="38" width="8.83203125" style="8" customWidth="1"/>
    <col min="39" max="39" width="3.5" style="8" customWidth="1"/>
    <col min="40" max="40" width="14.33203125" style="8" customWidth="1"/>
    <col min="41" max="41" width="8" style="8" customWidth="1"/>
    <col min="42" max="42" width="4.5" style="8" customWidth="1"/>
    <col min="43" max="43" width="14.5" style="8" customWidth="1"/>
    <col min="44" max="16384" width="9.33203125" style="8"/>
  </cols>
  <sheetData>
    <row r="1" spans="1:43" x14ac:dyDescent="0.2">
      <c r="A1" s="7" t="s">
        <v>0</v>
      </c>
    </row>
    <row r="2" spans="1:43" ht="36.950000000000003" customHeight="1" x14ac:dyDescent="0.2"/>
    <row r="3" spans="1:43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1"/>
    </row>
    <row r="4" spans="1:43" ht="24.95" customHeight="1" x14ac:dyDescent="0.2">
      <c r="B4" s="11"/>
      <c r="D4" s="12" t="s">
        <v>3</v>
      </c>
      <c r="AQ4" s="11"/>
    </row>
    <row r="5" spans="1:43" ht="12" customHeight="1" x14ac:dyDescent="0.2">
      <c r="B5" s="11"/>
      <c r="D5" s="13" t="s">
        <v>4</v>
      </c>
      <c r="K5" s="129" t="s">
        <v>5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Q5" s="11"/>
    </row>
    <row r="6" spans="1:43" ht="36.950000000000003" customHeight="1" x14ac:dyDescent="0.2">
      <c r="B6" s="11"/>
      <c r="D6" s="15" t="s">
        <v>6</v>
      </c>
      <c r="K6" s="131" t="s">
        <v>7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Q6" s="11"/>
    </row>
    <row r="7" spans="1:43" ht="12" customHeight="1" x14ac:dyDescent="0.2">
      <c r="B7" s="11"/>
      <c r="D7" s="16" t="s">
        <v>8</v>
      </c>
      <c r="K7" s="14" t="s">
        <v>1</v>
      </c>
      <c r="AK7" s="16" t="s">
        <v>9</v>
      </c>
      <c r="AN7" s="14" t="s">
        <v>1</v>
      </c>
      <c r="AQ7" s="11"/>
    </row>
    <row r="8" spans="1:43" ht="12" customHeight="1" x14ac:dyDescent="0.2">
      <c r="B8" s="11"/>
      <c r="D8" s="16" t="s">
        <v>10</v>
      </c>
      <c r="K8" s="14" t="s">
        <v>11</v>
      </c>
      <c r="AK8" s="16" t="s">
        <v>12</v>
      </c>
      <c r="AN8" s="6"/>
      <c r="AQ8" s="11"/>
    </row>
    <row r="9" spans="1:43" ht="14.45" customHeight="1" x14ac:dyDescent="0.2">
      <c r="B9" s="11"/>
      <c r="AQ9" s="11"/>
    </row>
    <row r="10" spans="1:43" ht="12" customHeight="1" x14ac:dyDescent="0.2">
      <c r="B10" s="11"/>
      <c r="D10" s="16" t="s">
        <v>13</v>
      </c>
      <c r="AK10" s="16" t="s">
        <v>14</v>
      </c>
      <c r="AN10" s="14" t="s">
        <v>1</v>
      </c>
      <c r="AQ10" s="11"/>
    </row>
    <row r="11" spans="1:43" ht="18.399999999999999" customHeight="1" x14ac:dyDescent="0.2">
      <c r="B11" s="11"/>
      <c r="E11" s="14" t="s">
        <v>470</v>
      </c>
      <c r="AK11" s="16" t="s">
        <v>16</v>
      </c>
      <c r="AN11" s="14" t="s">
        <v>1</v>
      </c>
      <c r="AQ11" s="11"/>
    </row>
    <row r="12" spans="1:43" ht="6.95" customHeight="1" x14ac:dyDescent="0.2">
      <c r="B12" s="11"/>
      <c r="AQ12" s="11"/>
    </row>
    <row r="13" spans="1:43" ht="12" customHeight="1" x14ac:dyDescent="0.2">
      <c r="B13" s="11"/>
      <c r="D13" s="16" t="s">
        <v>17</v>
      </c>
      <c r="AK13" s="16" t="s">
        <v>14</v>
      </c>
      <c r="AN13" s="1"/>
      <c r="AQ13" s="11"/>
    </row>
    <row r="14" spans="1:43" ht="12.75" x14ac:dyDescent="0.2">
      <c r="B14" s="11"/>
      <c r="E14" s="132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6" t="s">
        <v>16</v>
      </c>
      <c r="AN14" s="1"/>
      <c r="AQ14" s="11"/>
    </row>
    <row r="15" spans="1:43" ht="6.95" customHeight="1" x14ac:dyDescent="0.2">
      <c r="B15" s="11"/>
      <c r="AQ15" s="11"/>
    </row>
    <row r="16" spans="1:43" ht="12" customHeight="1" x14ac:dyDescent="0.2">
      <c r="B16" s="11"/>
      <c r="D16" s="16" t="s">
        <v>18</v>
      </c>
      <c r="AK16" s="16" t="s">
        <v>14</v>
      </c>
      <c r="AN16" s="14" t="s">
        <v>1</v>
      </c>
      <c r="AQ16" s="11"/>
    </row>
    <row r="17" spans="2:43" ht="18.399999999999999" customHeight="1" x14ac:dyDescent="0.2">
      <c r="B17" s="11"/>
      <c r="E17" s="14" t="s">
        <v>19</v>
      </c>
      <c r="AK17" s="16" t="s">
        <v>16</v>
      </c>
      <c r="AN17" s="14" t="s">
        <v>1</v>
      </c>
      <c r="AQ17" s="11"/>
    </row>
    <row r="18" spans="2:43" ht="6.95" customHeight="1" x14ac:dyDescent="0.2">
      <c r="B18" s="11"/>
      <c r="AQ18" s="11"/>
    </row>
    <row r="19" spans="2:43" ht="12" customHeight="1" x14ac:dyDescent="0.2">
      <c r="B19" s="11"/>
      <c r="D19" s="16" t="s">
        <v>20</v>
      </c>
      <c r="AK19" s="16" t="s">
        <v>14</v>
      </c>
      <c r="AN19" s="14" t="s">
        <v>1</v>
      </c>
      <c r="AQ19" s="11"/>
    </row>
    <row r="20" spans="2:43" ht="18.399999999999999" customHeight="1" x14ac:dyDescent="0.2">
      <c r="B20" s="11"/>
      <c r="E20" s="14" t="s">
        <v>21</v>
      </c>
      <c r="AK20" s="16" t="s">
        <v>16</v>
      </c>
      <c r="AN20" s="14" t="s">
        <v>1</v>
      </c>
      <c r="AQ20" s="11"/>
    </row>
    <row r="21" spans="2:43" ht="6.95" customHeight="1" x14ac:dyDescent="0.2">
      <c r="B21" s="11"/>
      <c r="AQ21" s="11"/>
    </row>
    <row r="22" spans="2:43" ht="12" customHeight="1" x14ac:dyDescent="0.2">
      <c r="B22" s="11"/>
      <c r="D22" s="16" t="s">
        <v>22</v>
      </c>
      <c r="AQ22" s="11"/>
    </row>
    <row r="23" spans="2:43" ht="84" customHeight="1" x14ac:dyDescent="0.2">
      <c r="B23" s="11"/>
      <c r="E23" s="134" t="s">
        <v>23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Q23" s="11"/>
    </row>
    <row r="24" spans="2:43" ht="6.95" customHeight="1" x14ac:dyDescent="0.2">
      <c r="B24" s="11"/>
      <c r="AQ24" s="11"/>
    </row>
    <row r="25" spans="2:43" ht="6.95" customHeight="1" x14ac:dyDescent="0.2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Q25" s="11"/>
    </row>
    <row r="26" spans="2:43" ht="14.45" customHeight="1" x14ac:dyDescent="0.2">
      <c r="B26" s="11"/>
      <c r="D26" s="19" t="s">
        <v>24</v>
      </c>
      <c r="AK26" s="135">
        <f>ROUND(AG91,2)</f>
        <v>0</v>
      </c>
      <c r="AL26" s="130"/>
      <c r="AM26" s="130"/>
      <c r="AN26" s="130"/>
      <c r="AO26" s="130"/>
      <c r="AQ26" s="11"/>
    </row>
    <row r="27" spans="2:43" ht="14.45" customHeight="1" x14ac:dyDescent="0.2">
      <c r="B27" s="11"/>
      <c r="D27" s="19" t="s">
        <v>25</v>
      </c>
      <c r="AK27" s="135">
        <f>ROUND(AG95,2)</f>
        <v>0</v>
      </c>
      <c r="AL27" s="135"/>
      <c r="AM27" s="135"/>
      <c r="AN27" s="135"/>
      <c r="AO27" s="135"/>
      <c r="AQ27" s="11"/>
    </row>
    <row r="28" spans="2:43" s="21" customFormat="1" ht="6.95" customHeight="1" x14ac:dyDescent="0.2">
      <c r="B28" s="22"/>
      <c r="AQ28" s="22"/>
    </row>
    <row r="29" spans="2:43" s="21" customFormat="1" ht="25.9" customHeight="1" x14ac:dyDescent="0.2">
      <c r="B29" s="22"/>
      <c r="D29" s="23" t="s">
        <v>26</v>
      </c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136">
        <f>ROUND(AK26+AK27,2)</f>
        <v>0</v>
      </c>
      <c r="AL29" s="137"/>
      <c r="AM29" s="137"/>
      <c r="AN29" s="137"/>
      <c r="AO29" s="137"/>
      <c r="AQ29" s="22"/>
    </row>
    <row r="30" spans="2:43" s="21" customFormat="1" ht="6.95" customHeight="1" x14ac:dyDescent="0.2">
      <c r="B30" s="22"/>
      <c r="AQ30" s="22"/>
    </row>
    <row r="31" spans="2:43" s="21" customFormat="1" ht="12.75" x14ac:dyDescent="0.2">
      <c r="B31" s="22"/>
      <c r="L31" s="138" t="s">
        <v>27</v>
      </c>
      <c r="M31" s="138"/>
      <c r="N31" s="138"/>
      <c r="O31" s="138"/>
      <c r="P31" s="138"/>
      <c r="W31" s="138" t="s">
        <v>28</v>
      </c>
      <c r="X31" s="138"/>
      <c r="Y31" s="138"/>
      <c r="Z31" s="138"/>
      <c r="AA31" s="138"/>
      <c r="AB31" s="138"/>
      <c r="AC31" s="138"/>
      <c r="AD31" s="138"/>
      <c r="AE31" s="138"/>
      <c r="AK31" s="138" t="s">
        <v>29</v>
      </c>
      <c r="AL31" s="138"/>
      <c r="AM31" s="138"/>
      <c r="AN31" s="138"/>
      <c r="AO31" s="138"/>
      <c r="AQ31" s="22"/>
    </row>
    <row r="32" spans="2:43" s="26" customFormat="1" ht="14.45" customHeight="1" x14ac:dyDescent="0.2">
      <c r="B32" s="27"/>
      <c r="D32" s="16" t="s">
        <v>30</v>
      </c>
      <c r="F32" s="14"/>
      <c r="G32" s="28"/>
      <c r="H32" s="28"/>
      <c r="I32" s="28"/>
      <c r="J32" s="28"/>
      <c r="K32" s="28"/>
      <c r="L32" s="141">
        <v>0.2</v>
      </c>
      <c r="M32" s="141"/>
      <c r="N32" s="141"/>
      <c r="O32" s="141"/>
      <c r="P32" s="141"/>
      <c r="Q32" s="28"/>
      <c r="R32" s="28"/>
      <c r="S32" s="28"/>
      <c r="T32" s="28"/>
      <c r="U32" s="28"/>
      <c r="V32" s="28"/>
      <c r="W32" s="139">
        <f>AK29</f>
        <v>0</v>
      </c>
      <c r="X32" s="140"/>
      <c r="Y32" s="140"/>
      <c r="Z32" s="140"/>
      <c r="AA32" s="140"/>
      <c r="AB32" s="140"/>
      <c r="AC32" s="140"/>
      <c r="AD32" s="140"/>
      <c r="AE32" s="140"/>
      <c r="AF32" s="28"/>
      <c r="AG32" s="28"/>
      <c r="AH32" s="28"/>
      <c r="AI32" s="28"/>
      <c r="AJ32" s="28"/>
      <c r="AK32" s="139">
        <f>ROUND(W32*L32,2)</f>
        <v>0</v>
      </c>
      <c r="AL32" s="140"/>
      <c r="AM32" s="140"/>
      <c r="AN32" s="140"/>
      <c r="AO32" s="140"/>
      <c r="AP32" s="29"/>
      <c r="AQ32" s="30"/>
    </row>
    <row r="33" spans="2:43" s="26" customFormat="1" ht="14.45" customHeight="1" x14ac:dyDescent="0.2">
      <c r="B33" s="27"/>
      <c r="F33" s="31"/>
      <c r="L33" s="127"/>
      <c r="M33" s="126"/>
      <c r="N33" s="126"/>
      <c r="O33" s="126"/>
      <c r="P33" s="126"/>
      <c r="Q33" s="29"/>
      <c r="R33" s="29"/>
      <c r="S33" s="29"/>
      <c r="T33" s="29"/>
      <c r="U33" s="29"/>
      <c r="V33" s="29"/>
      <c r="W33" s="125"/>
      <c r="X33" s="126"/>
      <c r="Y33" s="126"/>
      <c r="Z33" s="126"/>
      <c r="AA33" s="126"/>
      <c r="AB33" s="126"/>
      <c r="AC33" s="126"/>
      <c r="AD33" s="126"/>
      <c r="AE33" s="126"/>
      <c r="AF33" s="29"/>
      <c r="AG33" s="29"/>
      <c r="AH33" s="29"/>
      <c r="AI33" s="29"/>
      <c r="AJ33" s="29"/>
      <c r="AK33" s="125"/>
      <c r="AL33" s="126"/>
      <c r="AM33" s="126"/>
      <c r="AN33" s="126"/>
      <c r="AO33" s="126"/>
      <c r="AP33" s="29"/>
      <c r="AQ33" s="30"/>
    </row>
    <row r="34" spans="2:43" s="21" customFormat="1" ht="6.95" customHeight="1" x14ac:dyDescent="0.2">
      <c r="B34" s="22"/>
      <c r="AQ34" s="22"/>
    </row>
    <row r="35" spans="2:43" s="21" customFormat="1" ht="25.9" customHeight="1" x14ac:dyDescent="0.2">
      <c r="B35" s="22"/>
      <c r="C35" s="32"/>
      <c r="D35" s="33" t="s">
        <v>31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32</v>
      </c>
      <c r="U35" s="34"/>
      <c r="V35" s="34"/>
      <c r="W35" s="34"/>
      <c r="X35" s="124" t="s">
        <v>33</v>
      </c>
      <c r="Y35" s="122"/>
      <c r="Z35" s="122"/>
      <c r="AA35" s="122"/>
      <c r="AB35" s="122"/>
      <c r="AC35" s="34"/>
      <c r="AD35" s="34"/>
      <c r="AE35" s="34"/>
      <c r="AF35" s="34"/>
      <c r="AG35" s="34"/>
      <c r="AH35" s="34"/>
      <c r="AI35" s="34"/>
      <c r="AJ35" s="34"/>
      <c r="AK35" s="121">
        <f>SUM(AK29+AK32)</f>
        <v>0</v>
      </c>
      <c r="AL35" s="122"/>
      <c r="AM35" s="122"/>
      <c r="AN35" s="122"/>
      <c r="AO35" s="123"/>
      <c r="AP35" s="32"/>
      <c r="AQ35" s="22"/>
    </row>
    <row r="36" spans="2:43" s="21" customFormat="1" ht="6.95" customHeight="1" x14ac:dyDescent="0.2">
      <c r="B36" s="22"/>
      <c r="AQ36" s="22"/>
    </row>
    <row r="37" spans="2:43" s="21" customFormat="1" ht="14.45" customHeight="1" x14ac:dyDescent="0.2">
      <c r="B37" s="22"/>
      <c r="AQ37" s="22"/>
    </row>
    <row r="38" spans="2:43" ht="14.45" customHeight="1" x14ac:dyDescent="0.2">
      <c r="B38" s="11"/>
      <c r="AQ38" s="11"/>
    </row>
    <row r="39" spans="2:43" ht="14.45" customHeight="1" x14ac:dyDescent="0.2">
      <c r="B39" s="11"/>
      <c r="AQ39" s="11"/>
    </row>
    <row r="40" spans="2:43" ht="14.45" customHeight="1" x14ac:dyDescent="0.2">
      <c r="B40" s="11"/>
      <c r="AQ40" s="11"/>
    </row>
    <row r="41" spans="2:43" ht="14.45" customHeight="1" x14ac:dyDescent="0.2">
      <c r="B41" s="11"/>
      <c r="AQ41" s="11"/>
    </row>
    <row r="42" spans="2:43" ht="14.45" customHeight="1" x14ac:dyDescent="0.2">
      <c r="B42" s="11"/>
      <c r="AQ42" s="11"/>
    </row>
    <row r="43" spans="2:43" ht="14.45" customHeight="1" x14ac:dyDescent="0.2">
      <c r="B43" s="11"/>
      <c r="AQ43" s="11"/>
    </row>
    <row r="44" spans="2:43" ht="14.45" customHeight="1" x14ac:dyDescent="0.2">
      <c r="B44" s="11"/>
      <c r="AQ44" s="11"/>
    </row>
    <row r="45" spans="2:43" ht="14.45" customHeight="1" x14ac:dyDescent="0.2">
      <c r="B45" s="11"/>
      <c r="AQ45" s="11"/>
    </row>
    <row r="46" spans="2:43" s="21" customFormat="1" ht="14.45" customHeight="1" x14ac:dyDescent="0.2">
      <c r="B46" s="22"/>
      <c r="D46" s="36" t="s">
        <v>34</v>
      </c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6" t="s">
        <v>35</v>
      </c>
      <c r="AI46" s="37"/>
      <c r="AJ46" s="37"/>
      <c r="AK46" s="37"/>
      <c r="AL46" s="37"/>
      <c r="AM46" s="37"/>
      <c r="AN46" s="37"/>
      <c r="AO46" s="37"/>
      <c r="AQ46" s="22"/>
    </row>
    <row r="47" spans="2:43" x14ac:dyDescent="0.2">
      <c r="B47" s="11"/>
      <c r="AQ47" s="11"/>
    </row>
    <row r="48" spans="2:43" x14ac:dyDescent="0.2">
      <c r="B48" s="11"/>
      <c r="AQ48" s="11"/>
    </row>
    <row r="49" spans="2:43" x14ac:dyDescent="0.2">
      <c r="B49" s="11"/>
      <c r="AQ49" s="11"/>
    </row>
    <row r="50" spans="2:43" x14ac:dyDescent="0.2">
      <c r="B50" s="11"/>
      <c r="AQ50" s="11"/>
    </row>
    <row r="51" spans="2:43" x14ac:dyDescent="0.2">
      <c r="B51" s="11"/>
      <c r="AQ51" s="11"/>
    </row>
    <row r="52" spans="2:43" x14ac:dyDescent="0.2">
      <c r="B52" s="11"/>
      <c r="AQ52" s="11"/>
    </row>
    <row r="53" spans="2:43" x14ac:dyDescent="0.2">
      <c r="B53" s="11"/>
      <c r="AQ53" s="11"/>
    </row>
    <row r="54" spans="2:43" x14ac:dyDescent="0.2">
      <c r="B54" s="11"/>
      <c r="AQ54" s="11"/>
    </row>
    <row r="55" spans="2:43" x14ac:dyDescent="0.2">
      <c r="B55" s="11"/>
      <c r="AQ55" s="11"/>
    </row>
    <row r="56" spans="2:43" x14ac:dyDescent="0.2">
      <c r="B56" s="11"/>
      <c r="AQ56" s="11"/>
    </row>
    <row r="57" spans="2:43" s="21" customFormat="1" ht="12.75" x14ac:dyDescent="0.2">
      <c r="B57" s="22"/>
      <c r="D57" s="38" t="s">
        <v>36</v>
      </c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38" t="s">
        <v>37</v>
      </c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38" t="s">
        <v>36</v>
      </c>
      <c r="AI57" s="24"/>
      <c r="AJ57" s="24"/>
      <c r="AK57" s="24"/>
      <c r="AL57" s="24"/>
      <c r="AM57" s="38" t="s">
        <v>37</v>
      </c>
      <c r="AN57" s="24"/>
      <c r="AO57" s="24"/>
      <c r="AQ57" s="22"/>
    </row>
    <row r="58" spans="2:43" x14ac:dyDescent="0.2">
      <c r="B58" s="11"/>
      <c r="AQ58" s="11"/>
    </row>
    <row r="59" spans="2:43" x14ac:dyDescent="0.2">
      <c r="B59" s="11"/>
      <c r="AQ59" s="11"/>
    </row>
    <row r="60" spans="2:43" x14ac:dyDescent="0.2">
      <c r="B60" s="11"/>
      <c r="AQ60" s="11"/>
    </row>
    <row r="61" spans="2:43" s="21" customFormat="1" ht="12.75" x14ac:dyDescent="0.2">
      <c r="B61" s="22"/>
      <c r="D61" s="36" t="s">
        <v>38</v>
      </c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6" t="s">
        <v>39</v>
      </c>
      <c r="AI61" s="37"/>
      <c r="AJ61" s="37"/>
      <c r="AK61" s="37"/>
      <c r="AL61" s="37"/>
      <c r="AM61" s="37"/>
      <c r="AN61" s="37"/>
      <c r="AO61" s="37"/>
      <c r="AQ61" s="22"/>
    </row>
    <row r="62" spans="2:43" x14ac:dyDescent="0.2">
      <c r="B62" s="11"/>
      <c r="AQ62" s="11"/>
    </row>
    <row r="63" spans="2:43" x14ac:dyDescent="0.2">
      <c r="B63" s="11"/>
      <c r="AQ63" s="11"/>
    </row>
    <row r="64" spans="2:43" x14ac:dyDescent="0.2">
      <c r="B64" s="11"/>
      <c r="AQ64" s="11"/>
    </row>
    <row r="65" spans="2:43" x14ac:dyDescent="0.2">
      <c r="B65" s="11"/>
      <c r="AQ65" s="11"/>
    </row>
    <row r="66" spans="2:43" x14ac:dyDescent="0.2">
      <c r="B66" s="11"/>
      <c r="AQ66" s="11"/>
    </row>
    <row r="67" spans="2:43" x14ac:dyDescent="0.2">
      <c r="B67" s="11"/>
      <c r="AQ67" s="11"/>
    </row>
    <row r="68" spans="2:43" x14ac:dyDescent="0.2">
      <c r="B68" s="11"/>
      <c r="AQ68" s="11"/>
    </row>
    <row r="69" spans="2:43" x14ac:dyDescent="0.2">
      <c r="B69" s="11"/>
      <c r="AQ69" s="11"/>
    </row>
    <row r="70" spans="2:43" x14ac:dyDescent="0.2">
      <c r="B70" s="11"/>
      <c r="AQ70" s="11"/>
    </row>
    <row r="71" spans="2:43" x14ac:dyDescent="0.2">
      <c r="B71" s="11"/>
      <c r="AQ71" s="11"/>
    </row>
    <row r="72" spans="2:43" s="21" customFormat="1" ht="12.75" x14ac:dyDescent="0.2">
      <c r="B72" s="22"/>
      <c r="D72" s="38" t="s">
        <v>36</v>
      </c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38" t="s">
        <v>37</v>
      </c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38" t="s">
        <v>36</v>
      </c>
      <c r="AI72" s="24"/>
      <c r="AJ72" s="24"/>
      <c r="AK72" s="24"/>
      <c r="AL72" s="24"/>
      <c r="AM72" s="38" t="s">
        <v>37</v>
      </c>
      <c r="AN72" s="24"/>
      <c r="AO72" s="24"/>
      <c r="AQ72" s="22"/>
    </row>
    <row r="73" spans="2:43" s="21" customFormat="1" x14ac:dyDescent="0.2">
      <c r="B73" s="22"/>
      <c r="AQ73" s="22"/>
    </row>
    <row r="74" spans="2:43" s="21" customFormat="1" ht="6.95" customHeight="1" x14ac:dyDescent="0.2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22"/>
    </row>
    <row r="78" spans="2:43" s="21" customFormat="1" ht="6.95" customHeight="1" x14ac:dyDescent="0.2"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22"/>
    </row>
    <row r="79" spans="2:43" s="21" customFormat="1" ht="24.95" customHeight="1" x14ac:dyDescent="0.2">
      <c r="B79" s="22"/>
      <c r="C79" s="12" t="s">
        <v>40</v>
      </c>
      <c r="AQ79" s="22"/>
    </row>
    <row r="80" spans="2:43" s="21" customFormat="1" ht="6.95" customHeight="1" x14ac:dyDescent="0.2">
      <c r="B80" s="22"/>
      <c r="AQ80" s="22"/>
    </row>
    <row r="81" spans="1:43" s="28" customFormat="1" ht="12" customHeight="1" x14ac:dyDescent="0.2">
      <c r="B81" s="43"/>
      <c r="C81" s="16" t="s">
        <v>4</v>
      </c>
      <c r="L81" s="28" t="str">
        <f>K5</f>
        <v>2023-045</v>
      </c>
      <c r="AQ81" s="43"/>
    </row>
    <row r="82" spans="1:43" s="44" customFormat="1" ht="36.950000000000003" customHeight="1" x14ac:dyDescent="0.2">
      <c r="B82" s="45"/>
      <c r="C82" s="46" t="s">
        <v>6</v>
      </c>
      <c r="L82" s="157" t="str">
        <f>K6</f>
        <v>Meniareň Krasňany - Sanácia objektu a stavebné úpravy</v>
      </c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Q82" s="45"/>
    </row>
    <row r="83" spans="1:43" s="21" customFormat="1" ht="6.95" customHeight="1" x14ac:dyDescent="0.2">
      <c r="B83" s="22"/>
      <c r="AQ83" s="22"/>
    </row>
    <row r="84" spans="1:43" s="21" customFormat="1" ht="12" customHeight="1" x14ac:dyDescent="0.2">
      <c r="B84" s="22"/>
      <c r="C84" s="16" t="s">
        <v>10</v>
      </c>
      <c r="L84" s="47" t="str">
        <f>IF(K8="","",K8)</f>
        <v>Bratislava - Rača</v>
      </c>
      <c r="AI84" s="16" t="s">
        <v>12</v>
      </c>
      <c r="AM84" s="159" t="str">
        <f>IF(AN8= "","",AN8)</f>
        <v/>
      </c>
      <c r="AN84" s="159"/>
      <c r="AQ84" s="22"/>
    </row>
    <row r="85" spans="1:43" s="21" customFormat="1" ht="6.95" customHeight="1" x14ac:dyDescent="0.2">
      <c r="B85" s="22"/>
      <c r="AQ85" s="22"/>
    </row>
    <row r="86" spans="1:43" s="21" customFormat="1" ht="26.45" customHeight="1" x14ac:dyDescent="0.2">
      <c r="B86" s="22"/>
      <c r="C86" s="16" t="s">
        <v>13</v>
      </c>
      <c r="L86" s="28" t="str">
        <f>IF(E11= "","",E11)</f>
        <v>Dopravný podnik Bratislava, a. s., Olejkárska 1, BA</v>
      </c>
      <c r="AI86" s="16" t="s">
        <v>18</v>
      </c>
      <c r="AM86" s="160" t="str">
        <f>IF(E17="","",E17)</f>
        <v>DOPRAVOPROJEKT a.s., Kominárska 2,4, 832 03 BA</v>
      </c>
      <c r="AN86" s="140"/>
      <c r="AO86" s="140"/>
      <c r="AP86" s="140"/>
      <c r="AQ86" s="22"/>
    </row>
    <row r="87" spans="1:43" s="21" customFormat="1" ht="15.6" customHeight="1" x14ac:dyDescent="0.2">
      <c r="B87" s="22"/>
      <c r="C87" s="16" t="s">
        <v>17</v>
      </c>
      <c r="L87" s="28">
        <f>IF(E14= "Vyplň údaj","",E14)</f>
        <v>0</v>
      </c>
      <c r="AI87" s="16" t="s">
        <v>20</v>
      </c>
      <c r="AM87" s="160" t="str">
        <f>IF(E20="","",E20)</f>
        <v xml:space="preserve"> </v>
      </c>
      <c r="AN87" s="140"/>
      <c r="AO87" s="140"/>
      <c r="AP87" s="140"/>
      <c r="AQ87" s="22"/>
    </row>
    <row r="88" spans="1:43" s="21" customFormat="1" ht="10.9" customHeight="1" x14ac:dyDescent="0.2">
      <c r="B88" s="22"/>
      <c r="AQ88" s="22"/>
    </row>
    <row r="89" spans="1:43" s="21" customFormat="1" ht="29.25" customHeight="1" x14ac:dyDescent="0.2">
      <c r="B89" s="22"/>
      <c r="C89" s="156" t="s">
        <v>41</v>
      </c>
      <c r="D89" s="153"/>
      <c r="E89" s="153"/>
      <c r="F89" s="153"/>
      <c r="G89" s="153"/>
      <c r="H89" s="49"/>
      <c r="I89" s="154" t="s">
        <v>42</v>
      </c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  <c r="AF89" s="153"/>
      <c r="AG89" s="152" t="s">
        <v>43</v>
      </c>
      <c r="AH89" s="153"/>
      <c r="AI89" s="153"/>
      <c r="AJ89" s="153"/>
      <c r="AK89" s="153"/>
      <c r="AL89" s="153"/>
      <c r="AM89" s="153"/>
      <c r="AN89" s="154" t="s">
        <v>44</v>
      </c>
      <c r="AO89" s="153"/>
      <c r="AP89" s="155"/>
      <c r="AQ89" s="22"/>
    </row>
    <row r="90" spans="1:43" s="21" customFormat="1" ht="10.9" customHeight="1" x14ac:dyDescent="0.2">
      <c r="B90" s="22"/>
      <c r="AQ90" s="22"/>
    </row>
    <row r="91" spans="1:43" s="50" customFormat="1" ht="32.450000000000003" customHeight="1" x14ac:dyDescent="0.2">
      <c r="B91" s="51"/>
      <c r="C91" s="52" t="s">
        <v>46</v>
      </c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147">
        <f>ROUND(SUM(AG92:AG93),2)</f>
        <v>0</v>
      </c>
      <c r="AH91" s="147"/>
      <c r="AI91" s="147"/>
      <c r="AJ91" s="147"/>
      <c r="AK91" s="147"/>
      <c r="AL91" s="147"/>
      <c r="AM91" s="147"/>
      <c r="AN91" s="148">
        <f>ROUND(SUM(AN92:AN93),2)</f>
        <v>0</v>
      </c>
      <c r="AO91" s="148"/>
      <c r="AP91" s="148"/>
      <c r="AQ91" s="51"/>
    </row>
    <row r="92" spans="1:43" s="58" customFormat="1" ht="14.45" customHeight="1" x14ac:dyDescent="0.2">
      <c r="A92" s="8"/>
      <c r="B92" s="55"/>
      <c r="C92" s="56"/>
      <c r="D92" s="149" t="s">
        <v>48</v>
      </c>
      <c r="E92" s="149"/>
      <c r="F92" s="149"/>
      <c r="G92" s="149"/>
      <c r="H92" s="149"/>
      <c r="I92" s="57"/>
      <c r="J92" s="149" t="s">
        <v>49</v>
      </c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50">
        <f>'1 - Búracie práce'!J32</f>
        <v>0</v>
      </c>
      <c r="AH92" s="151"/>
      <c r="AI92" s="151"/>
      <c r="AJ92" s="151"/>
      <c r="AK92" s="151"/>
      <c r="AL92" s="151"/>
      <c r="AM92" s="151"/>
      <c r="AN92" s="150">
        <f>'1 - Búracie práce'!J38</f>
        <v>0</v>
      </c>
      <c r="AO92" s="151"/>
      <c r="AP92" s="151"/>
      <c r="AQ92" s="55"/>
    </row>
    <row r="93" spans="1:43" s="58" customFormat="1" ht="14.45" customHeight="1" x14ac:dyDescent="0.2">
      <c r="A93" s="8"/>
      <c r="B93" s="55"/>
      <c r="C93" s="56"/>
      <c r="D93" s="149" t="s">
        <v>50</v>
      </c>
      <c r="E93" s="149"/>
      <c r="F93" s="149"/>
      <c r="G93" s="149"/>
      <c r="H93" s="149"/>
      <c r="I93" s="57"/>
      <c r="J93" s="149" t="s">
        <v>51</v>
      </c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49"/>
      <c r="V93" s="149"/>
      <c r="W93" s="149"/>
      <c r="X93" s="149"/>
      <c r="Y93" s="149"/>
      <c r="Z93" s="149"/>
      <c r="AA93" s="149"/>
      <c r="AB93" s="149"/>
      <c r="AC93" s="149"/>
      <c r="AD93" s="149"/>
      <c r="AE93" s="149"/>
      <c r="AF93" s="149"/>
      <c r="AG93" s="150">
        <f>'2 - Stavebné úpravy'!J32</f>
        <v>0</v>
      </c>
      <c r="AH93" s="151"/>
      <c r="AI93" s="151"/>
      <c r="AJ93" s="151"/>
      <c r="AK93" s="151"/>
      <c r="AL93" s="151"/>
      <c r="AM93" s="151"/>
      <c r="AN93" s="150">
        <f>'2 - Stavebné úpravy'!J38</f>
        <v>0</v>
      </c>
      <c r="AO93" s="151"/>
      <c r="AP93" s="151"/>
      <c r="AQ93" s="55"/>
    </row>
    <row r="94" spans="1:43" x14ac:dyDescent="0.2">
      <c r="B94" s="11"/>
      <c r="AQ94" s="11"/>
    </row>
    <row r="95" spans="1:43" s="21" customFormat="1" ht="30" customHeight="1" x14ac:dyDescent="0.2">
      <c r="B95" s="22"/>
      <c r="C95" s="52" t="s">
        <v>52</v>
      </c>
      <c r="AG95" s="148">
        <f>ROUND(SUM(AG96:AG99), 2)</f>
        <v>0</v>
      </c>
      <c r="AH95" s="148"/>
      <c r="AI95" s="148"/>
      <c r="AJ95" s="148"/>
      <c r="AK95" s="148"/>
      <c r="AL95" s="148"/>
      <c r="AM95" s="148"/>
      <c r="AN95" s="148">
        <f>ROUND(SUM(AN96:AN99), 2)</f>
        <v>0</v>
      </c>
      <c r="AO95" s="148"/>
      <c r="AP95" s="148"/>
      <c r="AQ95" s="22"/>
    </row>
    <row r="96" spans="1:43" s="21" customFormat="1" ht="19.899999999999999" customHeight="1" x14ac:dyDescent="0.2">
      <c r="B96" s="22"/>
      <c r="D96" s="143" t="s">
        <v>53</v>
      </c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O96" s="143"/>
      <c r="P96" s="143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3"/>
      <c r="AG96" s="144"/>
      <c r="AH96" s="145"/>
      <c r="AI96" s="145"/>
      <c r="AJ96" s="145"/>
      <c r="AK96" s="145"/>
      <c r="AL96" s="145"/>
      <c r="AM96" s="145"/>
      <c r="AN96" s="146">
        <f>ROUND((ROUND(AG96,2))*1.2,2)</f>
        <v>0</v>
      </c>
      <c r="AO96" s="146"/>
      <c r="AP96" s="146"/>
      <c r="AQ96" s="22"/>
    </row>
    <row r="97" spans="2:43" s="21" customFormat="1" ht="19.899999999999999" customHeight="1" x14ac:dyDescent="0.2">
      <c r="B97" s="22"/>
      <c r="D97" s="142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O97" s="143"/>
      <c r="P97" s="143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3"/>
      <c r="AG97" s="144"/>
      <c r="AH97" s="145"/>
      <c r="AI97" s="145"/>
      <c r="AJ97" s="145"/>
      <c r="AK97" s="145"/>
      <c r="AL97" s="145"/>
      <c r="AM97" s="145"/>
      <c r="AN97" s="146" t="str">
        <f>IF(AG97="","",ROUND((ROUND(AG97,2))*1.2,2))</f>
        <v/>
      </c>
      <c r="AO97" s="146"/>
      <c r="AP97" s="146"/>
      <c r="AQ97" s="22"/>
    </row>
    <row r="98" spans="2:43" s="21" customFormat="1" ht="19.899999999999999" customHeight="1" x14ac:dyDescent="0.2">
      <c r="B98" s="22"/>
      <c r="D98" s="142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O98" s="143"/>
      <c r="P98" s="143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3"/>
      <c r="AG98" s="144"/>
      <c r="AH98" s="145"/>
      <c r="AI98" s="145"/>
      <c r="AJ98" s="145"/>
      <c r="AK98" s="145"/>
      <c r="AL98" s="145"/>
      <c r="AM98" s="145"/>
      <c r="AN98" s="146" t="str">
        <f t="shared" ref="AN98:AN99" si="0">IF(AG98="","",ROUND((ROUND(AG98,2))*1.2,2))</f>
        <v/>
      </c>
      <c r="AO98" s="146"/>
      <c r="AP98" s="146"/>
      <c r="AQ98" s="22"/>
    </row>
    <row r="99" spans="2:43" s="21" customFormat="1" ht="19.899999999999999" customHeight="1" x14ac:dyDescent="0.2">
      <c r="B99" s="22"/>
      <c r="D99" s="142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  <c r="P99" s="143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3"/>
      <c r="AG99" s="144"/>
      <c r="AH99" s="145"/>
      <c r="AI99" s="145"/>
      <c r="AJ99" s="145"/>
      <c r="AK99" s="145"/>
      <c r="AL99" s="145"/>
      <c r="AM99" s="145"/>
      <c r="AN99" s="146" t="str">
        <f t="shared" si="0"/>
        <v/>
      </c>
      <c r="AO99" s="146"/>
      <c r="AP99" s="146"/>
      <c r="AQ99" s="22"/>
    </row>
    <row r="100" spans="2:43" s="21" customFormat="1" ht="10.9" customHeight="1" x14ac:dyDescent="0.2">
      <c r="B100" s="22"/>
      <c r="AQ100" s="22"/>
    </row>
    <row r="101" spans="2:43" s="21" customFormat="1" ht="30" customHeight="1" x14ac:dyDescent="0.2">
      <c r="B101" s="22"/>
      <c r="C101" s="59" t="s">
        <v>54</v>
      </c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128">
        <f>ROUND(AG91+AG95,2)</f>
        <v>0</v>
      </c>
      <c r="AH101" s="128"/>
      <c r="AI101" s="128"/>
      <c r="AJ101" s="128"/>
      <c r="AK101" s="128"/>
      <c r="AL101" s="128"/>
      <c r="AM101" s="128"/>
      <c r="AN101" s="128">
        <f>ROUND(AN91+AN95,2)</f>
        <v>0</v>
      </c>
      <c r="AO101" s="128"/>
      <c r="AP101" s="128"/>
      <c r="AQ101" s="22"/>
    </row>
    <row r="102" spans="2:43" s="21" customFormat="1" ht="6.95" customHeight="1" x14ac:dyDescent="0.2"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22"/>
    </row>
  </sheetData>
  <sheetProtection algorithmName="SHA-512" hashValue="Y8bDGdOtxuc/LWZ8IxISNqzoHWDdbiCdCzxbOejX+kENNFPhwl9ubZvhTfbTCzmiK1Em9KHljW8qbfLEOXLMgw==" saltValue="tK9jz4LDqwoxvC3AvNFFZg==" spinCount="100000" sheet="1" objects="1" scenarios="1" selectLockedCells="1"/>
  <mergeCells count="52">
    <mergeCell ref="L82:AO82"/>
    <mergeCell ref="AM84:AN84"/>
    <mergeCell ref="AM86:AP86"/>
    <mergeCell ref="AM87:AP87"/>
    <mergeCell ref="AG89:AM89"/>
    <mergeCell ref="AN89:AP89"/>
    <mergeCell ref="I89:AF89"/>
    <mergeCell ref="C89:G89"/>
    <mergeCell ref="D92:H92"/>
    <mergeCell ref="J92:AF92"/>
    <mergeCell ref="AG92:AM92"/>
    <mergeCell ref="AN92:AP92"/>
    <mergeCell ref="D93:H93"/>
    <mergeCell ref="AG93:AM93"/>
    <mergeCell ref="AN93:AP93"/>
    <mergeCell ref="J93:AF93"/>
    <mergeCell ref="AG96:AM96"/>
    <mergeCell ref="AN96:AP96"/>
    <mergeCell ref="D96:AB96"/>
    <mergeCell ref="D97:AB97"/>
    <mergeCell ref="AG97:AM97"/>
    <mergeCell ref="AN97:AP97"/>
    <mergeCell ref="D98:AB98"/>
    <mergeCell ref="AG98:AM98"/>
    <mergeCell ref="AN98:AP98"/>
    <mergeCell ref="AG99:AM99"/>
    <mergeCell ref="AN99:AP99"/>
    <mergeCell ref="AG91:AM91"/>
    <mergeCell ref="AN91:AP91"/>
    <mergeCell ref="AG95:AM95"/>
    <mergeCell ref="AN95:AP95"/>
    <mergeCell ref="AG101:AM101"/>
    <mergeCell ref="AN101:AP101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99:AB99"/>
    <mergeCell ref="AK35:AO35"/>
    <mergeCell ref="X35:AB35"/>
    <mergeCell ref="W33:AE33"/>
    <mergeCell ref="AK33:AO33"/>
    <mergeCell ref="L33:P33"/>
  </mergeCells>
  <pageMargins left="0.39374999999999999" right="0.39374999999999999" top="0.39374999999999999" bottom="0.39374999999999999" header="0" footer="0"/>
  <pageSetup paperSize="9" scale="67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194"/>
  <sheetViews>
    <sheetView showGridLines="0" topLeftCell="A117" workbookViewId="0">
      <selection activeCell="I135" sqref="I135"/>
    </sheetView>
  </sheetViews>
  <sheetFormatPr defaultRowHeight="11.25" x14ac:dyDescent="0.2"/>
  <cols>
    <col min="1" max="1" width="8.83203125" style="8" customWidth="1"/>
    <col min="2" max="2" width="1.1640625" style="8" customWidth="1"/>
    <col min="3" max="4" width="4.5" style="8" customWidth="1"/>
    <col min="5" max="5" width="18.33203125" style="8" customWidth="1"/>
    <col min="6" max="6" width="54.5" style="8" customWidth="1"/>
    <col min="7" max="7" width="8" style="8" customWidth="1"/>
    <col min="8" max="8" width="15" style="8" customWidth="1"/>
    <col min="9" max="9" width="16.83203125" style="8" customWidth="1"/>
    <col min="10" max="10" width="23.83203125" style="8" customWidth="1"/>
    <col min="11" max="11" width="10" style="8" customWidth="1"/>
    <col min="12" max="16384" width="9.33203125" style="8"/>
  </cols>
  <sheetData>
    <row r="2" spans="2:11" ht="36.950000000000003" customHeight="1" x14ac:dyDescent="0.2"/>
    <row r="3" spans="2:11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1"/>
    </row>
    <row r="4" spans="2:11" ht="24.95" customHeight="1" x14ac:dyDescent="0.2">
      <c r="B4" s="11"/>
      <c r="D4" s="12" t="s">
        <v>55</v>
      </c>
      <c r="K4" s="11"/>
    </row>
    <row r="5" spans="2:11" ht="6.95" customHeight="1" x14ac:dyDescent="0.2">
      <c r="B5" s="11"/>
      <c r="K5" s="11"/>
    </row>
    <row r="6" spans="2:11" ht="12" customHeight="1" x14ac:dyDescent="0.2">
      <c r="B6" s="11"/>
      <c r="D6" s="16" t="s">
        <v>6</v>
      </c>
      <c r="K6" s="11"/>
    </row>
    <row r="7" spans="2:11" ht="14.45" customHeight="1" x14ac:dyDescent="0.2">
      <c r="B7" s="11"/>
      <c r="E7" s="162" t="str">
        <f>'Rekapitulácia stavby'!K6</f>
        <v>Meniareň Krasňany - Sanácia objektu a stavebné úpravy</v>
      </c>
      <c r="F7" s="163"/>
      <c r="G7" s="163"/>
      <c r="H7" s="163"/>
      <c r="K7" s="11"/>
    </row>
    <row r="8" spans="2:11" s="21" customFormat="1" ht="12" customHeight="1" x14ac:dyDescent="0.2">
      <c r="B8" s="22"/>
      <c r="D8" s="16" t="s">
        <v>56</v>
      </c>
      <c r="K8" s="22"/>
    </row>
    <row r="9" spans="2:11" s="21" customFormat="1" ht="15.6" customHeight="1" x14ac:dyDescent="0.2">
      <c r="B9" s="22"/>
      <c r="E9" s="157" t="s">
        <v>57</v>
      </c>
      <c r="F9" s="164"/>
      <c r="G9" s="164"/>
      <c r="H9" s="164"/>
      <c r="K9" s="22"/>
    </row>
    <row r="10" spans="2:11" s="21" customFormat="1" x14ac:dyDescent="0.2">
      <c r="B10" s="22"/>
      <c r="K10" s="22"/>
    </row>
    <row r="11" spans="2:11" s="21" customFormat="1" ht="12" customHeight="1" x14ac:dyDescent="0.2">
      <c r="B11" s="22"/>
      <c r="D11" s="16" t="s">
        <v>8</v>
      </c>
      <c r="F11" s="14" t="s">
        <v>1</v>
      </c>
      <c r="I11" s="16" t="s">
        <v>9</v>
      </c>
      <c r="J11" s="14" t="s">
        <v>1</v>
      </c>
      <c r="K11" s="22"/>
    </row>
    <row r="12" spans="2:11" s="21" customFormat="1" ht="12" customHeight="1" x14ac:dyDescent="0.2">
      <c r="B12" s="22"/>
      <c r="D12" s="16" t="s">
        <v>10</v>
      </c>
      <c r="F12" s="14" t="s">
        <v>11</v>
      </c>
      <c r="I12" s="16" t="s">
        <v>12</v>
      </c>
      <c r="J12" s="62" t="str">
        <f>IF('Rekapitulácia stavby'!AN8="","",'Rekapitulácia stavby'!AN8)</f>
        <v/>
      </c>
      <c r="K12" s="22"/>
    </row>
    <row r="13" spans="2:11" s="21" customFormat="1" ht="10.9" customHeight="1" x14ac:dyDescent="0.2">
      <c r="B13" s="22"/>
      <c r="K13" s="22"/>
    </row>
    <row r="14" spans="2:11" s="21" customFormat="1" ht="12" customHeight="1" x14ac:dyDescent="0.2">
      <c r="B14" s="22"/>
      <c r="D14" s="16" t="s">
        <v>13</v>
      </c>
      <c r="I14" s="16" t="s">
        <v>14</v>
      </c>
      <c r="J14" s="14" t="s">
        <v>1</v>
      </c>
      <c r="K14" s="22"/>
    </row>
    <row r="15" spans="2:11" s="21" customFormat="1" ht="18" customHeight="1" x14ac:dyDescent="0.2">
      <c r="B15" s="22"/>
      <c r="E15" s="14" t="s">
        <v>15</v>
      </c>
      <c r="I15" s="16" t="s">
        <v>16</v>
      </c>
      <c r="J15" s="14" t="s">
        <v>1</v>
      </c>
      <c r="K15" s="22"/>
    </row>
    <row r="16" spans="2:11" s="21" customFormat="1" ht="6.95" customHeight="1" x14ac:dyDescent="0.2">
      <c r="B16" s="22"/>
      <c r="K16" s="22"/>
    </row>
    <row r="17" spans="2:11" s="21" customFormat="1" ht="12" customHeight="1" x14ac:dyDescent="0.2">
      <c r="B17" s="22"/>
      <c r="D17" s="16" t="s">
        <v>17</v>
      </c>
      <c r="I17" s="16" t="s">
        <v>14</v>
      </c>
      <c r="J17" s="14" t="str">
        <f>IF('Rekapitulácia stavby'!AN13="","",'Rekapitulácia stavby'!AN13)</f>
        <v/>
      </c>
      <c r="K17" s="22"/>
    </row>
    <row r="18" spans="2:11" s="21" customFormat="1" ht="18" customHeight="1" x14ac:dyDescent="0.2">
      <c r="B18" s="22"/>
      <c r="E18" s="129" t="str">
        <f>IF('Rekapitulácia stavby'!E14="","",'Rekapitulácia stavby'!E14)</f>
        <v/>
      </c>
      <c r="F18" s="129"/>
      <c r="G18" s="129"/>
      <c r="H18" s="129"/>
      <c r="I18" s="16" t="s">
        <v>16</v>
      </c>
      <c r="J18" s="14" t="str">
        <f>IF('Rekapitulácia stavby'!AN14="","",'Rekapitulácia stavby'!AN14)</f>
        <v/>
      </c>
      <c r="K18" s="22"/>
    </row>
    <row r="19" spans="2:11" s="21" customFormat="1" ht="6.95" customHeight="1" x14ac:dyDescent="0.2">
      <c r="B19" s="22"/>
      <c r="K19" s="22"/>
    </row>
    <row r="20" spans="2:11" s="21" customFormat="1" ht="12" customHeight="1" x14ac:dyDescent="0.2">
      <c r="B20" s="22"/>
      <c r="D20" s="16" t="s">
        <v>18</v>
      </c>
      <c r="I20" s="16" t="s">
        <v>14</v>
      </c>
      <c r="J20" s="14" t="s">
        <v>1</v>
      </c>
      <c r="K20" s="22"/>
    </row>
    <row r="21" spans="2:11" s="21" customFormat="1" ht="18" customHeight="1" x14ac:dyDescent="0.2">
      <c r="B21" s="22"/>
      <c r="E21" s="14" t="s">
        <v>19</v>
      </c>
      <c r="I21" s="16" t="s">
        <v>16</v>
      </c>
      <c r="J21" s="14" t="s">
        <v>1</v>
      </c>
      <c r="K21" s="22"/>
    </row>
    <row r="22" spans="2:11" s="21" customFormat="1" ht="6.95" customHeight="1" x14ac:dyDescent="0.2">
      <c r="B22" s="22"/>
      <c r="K22" s="22"/>
    </row>
    <row r="23" spans="2:11" s="21" customFormat="1" ht="12" customHeight="1" x14ac:dyDescent="0.2">
      <c r="B23" s="22"/>
      <c r="D23" s="16" t="s">
        <v>20</v>
      </c>
      <c r="I23" s="16" t="s">
        <v>14</v>
      </c>
      <c r="J23" s="14" t="str">
        <f>IF('Rekapitulácia stavby'!AN19="","",'Rekapitulácia stavby'!AN19)</f>
        <v/>
      </c>
      <c r="K23" s="22"/>
    </row>
    <row r="24" spans="2:11" s="21" customFormat="1" ht="18" customHeight="1" x14ac:dyDescent="0.2">
      <c r="B24" s="22"/>
      <c r="E24" s="14" t="str">
        <f>IF('Rekapitulácia stavby'!E20="","",'Rekapitulácia stavby'!E20)</f>
        <v xml:space="preserve"> </v>
      </c>
      <c r="I24" s="16" t="s">
        <v>16</v>
      </c>
      <c r="J24" s="14" t="str">
        <f>IF('Rekapitulácia stavby'!AN20="","",'Rekapitulácia stavby'!AN20)</f>
        <v/>
      </c>
      <c r="K24" s="22"/>
    </row>
    <row r="25" spans="2:11" s="21" customFormat="1" ht="6.95" customHeight="1" x14ac:dyDescent="0.2">
      <c r="B25" s="22"/>
      <c r="K25" s="22"/>
    </row>
    <row r="26" spans="2:11" s="21" customFormat="1" ht="12" customHeight="1" x14ac:dyDescent="0.2">
      <c r="B26" s="22"/>
      <c r="D26" s="16" t="s">
        <v>22</v>
      </c>
      <c r="K26" s="22"/>
    </row>
    <row r="27" spans="2:11" s="63" customFormat="1" ht="14.45" customHeight="1" x14ac:dyDescent="0.2">
      <c r="B27" s="64"/>
      <c r="E27" s="134" t="s">
        <v>1</v>
      </c>
      <c r="F27" s="134"/>
      <c r="G27" s="134"/>
      <c r="H27" s="134"/>
      <c r="K27" s="64"/>
    </row>
    <row r="28" spans="2:11" s="21" customFormat="1" ht="6.95" customHeight="1" x14ac:dyDescent="0.2">
      <c r="B28" s="22"/>
      <c r="K28" s="22"/>
    </row>
    <row r="29" spans="2:11" s="21" customFormat="1" ht="6.95" customHeight="1" x14ac:dyDescent="0.2">
      <c r="B29" s="22"/>
      <c r="D29" s="65"/>
      <c r="E29" s="65"/>
      <c r="F29" s="65"/>
      <c r="G29" s="65"/>
      <c r="H29" s="65"/>
      <c r="I29" s="65"/>
      <c r="J29" s="65"/>
      <c r="K29" s="22"/>
    </row>
    <row r="30" spans="2:11" s="21" customFormat="1" ht="14.45" customHeight="1" x14ac:dyDescent="0.2">
      <c r="B30" s="22"/>
      <c r="D30" s="14" t="s">
        <v>58</v>
      </c>
      <c r="J30" s="20">
        <f>J93</f>
        <v>0</v>
      </c>
      <c r="K30" s="22"/>
    </row>
    <row r="31" spans="2:11" s="21" customFormat="1" ht="14.45" customHeight="1" x14ac:dyDescent="0.2">
      <c r="B31" s="22"/>
      <c r="D31" s="19" t="s">
        <v>53</v>
      </c>
      <c r="J31" s="20">
        <f>J105</f>
        <v>0</v>
      </c>
      <c r="K31" s="22"/>
    </row>
    <row r="32" spans="2:11" s="21" customFormat="1" ht="25.35" customHeight="1" x14ac:dyDescent="0.2">
      <c r="B32" s="22"/>
      <c r="D32" s="66" t="s">
        <v>26</v>
      </c>
      <c r="G32" s="67" t="s">
        <v>32</v>
      </c>
      <c r="H32" s="68" t="s">
        <v>33</v>
      </c>
      <c r="J32" s="54">
        <f>ROUND(J30+J31,2)</f>
        <v>0</v>
      </c>
      <c r="K32" s="22"/>
    </row>
    <row r="33" spans="2:11" s="21" customFormat="1" ht="6.95" customHeight="1" x14ac:dyDescent="0.2">
      <c r="B33" s="22"/>
      <c r="D33" s="65"/>
      <c r="E33" s="65"/>
      <c r="F33" s="65"/>
      <c r="G33" s="65"/>
      <c r="H33" s="65"/>
      <c r="I33" s="65"/>
      <c r="J33" s="65"/>
      <c r="K33" s="22"/>
    </row>
    <row r="34" spans="2:11" s="21" customFormat="1" ht="14.45" customHeight="1" x14ac:dyDescent="0.2">
      <c r="B34" s="22"/>
      <c r="F34" s="25" t="s">
        <v>28</v>
      </c>
      <c r="I34" s="25" t="s">
        <v>27</v>
      </c>
      <c r="J34" s="25" t="s">
        <v>29</v>
      </c>
      <c r="K34" s="22"/>
    </row>
    <row r="35" spans="2:11" s="21" customFormat="1" ht="14.45" customHeight="1" x14ac:dyDescent="0.2">
      <c r="B35" s="22"/>
      <c r="D35" s="69" t="s">
        <v>30</v>
      </c>
      <c r="E35" s="14"/>
      <c r="F35" s="20">
        <f>J32</f>
        <v>0</v>
      </c>
      <c r="G35" s="70"/>
      <c r="H35" s="70"/>
      <c r="I35" s="71">
        <v>0.2</v>
      </c>
      <c r="J35" s="20">
        <f>ROUND(F35*I35,2)</f>
        <v>0</v>
      </c>
      <c r="K35" s="22"/>
    </row>
    <row r="36" spans="2:11" s="21" customFormat="1" ht="14.45" customHeight="1" x14ac:dyDescent="0.2">
      <c r="B36" s="22"/>
      <c r="E36" s="14"/>
      <c r="F36" s="20"/>
      <c r="G36" s="70"/>
      <c r="H36" s="70"/>
      <c r="I36" s="72"/>
      <c r="J36" s="20"/>
      <c r="K36" s="22"/>
    </row>
    <row r="37" spans="2:11" s="21" customFormat="1" ht="6.95" customHeight="1" x14ac:dyDescent="0.2">
      <c r="B37" s="22"/>
      <c r="K37" s="22"/>
    </row>
    <row r="38" spans="2:11" s="21" customFormat="1" ht="25.35" customHeight="1" x14ac:dyDescent="0.2">
      <c r="B38" s="22"/>
      <c r="C38" s="60"/>
      <c r="D38" s="73" t="s">
        <v>31</v>
      </c>
      <c r="E38" s="49"/>
      <c r="F38" s="49"/>
      <c r="G38" s="74" t="s">
        <v>32</v>
      </c>
      <c r="H38" s="75" t="s">
        <v>33</v>
      </c>
      <c r="I38" s="49"/>
      <c r="J38" s="76">
        <f>J32+J35</f>
        <v>0</v>
      </c>
      <c r="K38" s="22"/>
    </row>
    <row r="39" spans="2:11" s="21" customFormat="1" ht="14.45" customHeight="1" x14ac:dyDescent="0.2">
      <c r="B39" s="22"/>
      <c r="K39" s="22"/>
    </row>
    <row r="40" spans="2:11" ht="14.45" customHeight="1" x14ac:dyDescent="0.2">
      <c r="B40" s="11"/>
      <c r="K40" s="11"/>
    </row>
    <row r="41" spans="2:11" ht="14.45" customHeight="1" x14ac:dyDescent="0.2">
      <c r="B41" s="11"/>
      <c r="K41" s="11"/>
    </row>
    <row r="42" spans="2:11" ht="14.45" customHeight="1" x14ac:dyDescent="0.2">
      <c r="B42" s="11"/>
      <c r="K42" s="11"/>
    </row>
    <row r="43" spans="2:11" ht="14.45" customHeight="1" x14ac:dyDescent="0.2">
      <c r="B43" s="11"/>
      <c r="K43" s="11"/>
    </row>
    <row r="44" spans="2:11" ht="14.45" customHeight="1" x14ac:dyDescent="0.2">
      <c r="B44" s="11"/>
      <c r="K44" s="11"/>
    </row>
    <row r="45" spans="2:11" ht="14.45" customHeight="1" x14ac:dyDescent="0.2">
      <c r="B45" s="11"/>
      <c r="K45" s="11"/>
    </row>
    <row r="46" spans="2:11" ht="14.45" customHeight="1" x14ac:dyDescent="0.2">
      <c r="B46" s="11"/>
      <c r="K46" s="11"/>
    </row>
    <row r="47" spans="2:11" s="21" customFormat="1" ht="14.45" customHeight="1" x14ac:dyDescent="0.2">
      <c r="B47" s="22"/>
      <c r="D47" s="36" t="s">
        <v>34</v>
      </c>
      <c r="E47" s="37"/>
      <c r="F47" s="37"/>
      <c r="G47" s="36" t="s">
        <v>35</v>
      </c>
      <c r="H47" s="37"/>
      <c r="I47" s="37"/>
      <c r="J47" s="37"/>
      <c r="K47" s="22"/>
    </row>
    <row r="48" spans="2:11" x14ac:dyDescent="0.2">
      <c r="B48" s="11"/>
      <c r="K48" s="11"/>
    </row>
    <row r="49" spans="2:11" x14ac:dyDescent="0.2">
      <c r="B49" s="11"/>
      <c r="K49" s="11"/>
    </row>
    <row r="50" spans="2:11" x14ac:dyDescent="0.2">
      <c r="B50" s="11"/>
      <c r="K50" s="11"/>
    </row>
    <row r="51" spans="2:11" x14ac:dyDescent="0.2">
      <c r="B51" s="11"/>
      <c r="K51" s="11"/>
    </row>
    <row r="52" spans="2:11" x14ac:dyDescent="0.2">
      <c r="B52" s="11"/>
      <c r="K52" s="11"/>
    </row>
    <row r="53" spans="2:11" x14ac:dyDescent="0.2">
      <c r="B53" s="11"/>
      <c r="K53" s="11"/>
    </row>
    <row r="54" spans="2:11" x14ac:dyDescent="0.2">
      <c r="B54" s="11"/>
      <c r="K54" s="11"/>
    </row>
    <row r="55" spans="2:11" x14ac:dyDescent="0.2">
      <c r="B55" s="11"/>
      <c r="K55" s="11"/>
    </row>
    <row r="56" spans="2:11" x14ac:dyDescent="0.2">
      <c r="B56" s="11"/>
      <c r="K56" s="11"/>
    </row>
    <row r="57" spans="2:11" x14ac:dyDescent="0.2">
      <c r="B57" s="11"/>
      <c r="K57" s="11"/>
    </row>
    <row r="58" spans="2:11" s="21" customFormat="1" ht="12.75" x14ac:dyDescent="0.2">
      <c r="B58" s="22"/>
      <c r="D58" s="38" t="s">
        <v>36</v>
      </c>
      <c r="E58" s="24"/>
      <c r="F58" s="77" t="s">
        <v>37</v>
      </c>
      <c r="G58" s="38" t="s">
        <v>36</v>
      </c>
      <c r="H58" s="24"/>
      <c r="I58" s="24"/>
      <c r="J58" s="78" t="s">
        <v>37</v>
      </c>
      <c r="K58" s="22"/>
    </row>
    <row r="59" spans="2:11" x14ac:dyDescent="0.2">
      <c r="B59" s="11"/>
      <c r="K59" s="11"/>
    </row>
    <row r="60" spans="2:11" x14ac:dyDescent="0.2">
      <c r="B60" s="11"/>
      <c r="K60" s="11"/>
    </row>
    <row r="61" spans="2:11" x14ac:dyDescent="0.2">
      <c r="B61" s="11"/>
      <c r="K61" s="11"/>
    </row>
    <row r="62" spans="2:11" s="21" customFormat="1" ht="12.75" x14ac:dyDescent="0.2">
      <c r="B62" s="22"/>
      <c r="D62" s="36" t="s">
        <v>38</v>
      </c>
      <c r="E62" s="37"/>
      <c r="F62" s="37"/>
      <c r="G62" s="36" t="s">
        <v>39</v>
      </c>
      <c r="H62" s="37"/>
      <c r="I62" s="37"/>
      <c r="J62" s="37"/>
      <c r="K62" s="22"/>
    </row>
    <row r="63" spans="2:11" x14ac:dyDescent="0.2">
      <c r="B63" s="11"/>
      <c r="K63" s="11"/>
    </row>
    <row r="64" spans="2:11" x14ac:dyDescent="0.2">
      <c r="B64" s="11"/>
      <c r="K64" s="11"/>
    </row>
    <row r="65" spans="2:11" x14ac:dyDescent="0.2">
      <c r="B65" s="11"/>
      <c r="K65" s="11"/>
    </row>
    <row r="66" spans="2:11" x14ac:dyDescent="0.2">
      <c r="B66" s="11"/>
      <c r="K66" s="11"/>
    </row>
    <row r="67" spans="2:11" x14ac:dyDescent="0.2">
      <c r="B67" s="11"/>
      <c r="K67" s="11"/>
    </row>
    <row r="68" spans="2:11" x14ac:dyDescent="0.2">
      <c r="B68" s="11"/>
      <c r="K68" s="11"/>
    </row>
    <row r="69" spans="2:11" x14ac:dyDescent="0.2">
      <c r="B69" s="11"/>
      <c r="K69" s="11"/>
    </row>
    <row r="70" spans="2:11" x14ac:dyDescent="0.2">
      <c r="B70" s="11"/>
      <c r="K70" s="11"/>
    </row>
    <row r="71" spans="2:11" x14ac:dyDescent="0.2">
      <c r="B71" s="11"/>
      <c r="K71" s="11"/>
    </row>
    <row r="72" spans="2:11" x14ac:dyDescent="0.2">
      <c r="B72" s="11"/>
      <c r="K72" s="11"/>
    </row>
    <row r="73" spans="2:11" s="21" customFormat="1" ht="12.75" x14ac:dyDescent="0.2">
      <c r="B73" s="22"/>
      <c r="D73" s="38" t="s">
        <v>36</v>
      </c>
      <c r="E73" s="24"/>
      <c r="F73" s="77" t="s">
        <v>37</v>
      </c>
      <c r="G73" s="38" t="s">
        <v>36</v>
      </c>
      <c r="H73" s="24"/>
      <c r="I73" s="24"/>
      <c r="J73" s="78" t="s">
        <v>37</v>
      </c>
      <c r="K73" s="22"/>
    </row>
    <row r="74" spans="2:11" s="21" customFormat="1" ht="14.45" customHeight="1" x14ac:dyDescent="0.2">
      <c r="B74" s="39"/>
      <c r="C74" s="40"/>
      <c r="D74" s="40"/>
      <c r="E74" s="40"/>
      <c r="F74" s="40"/>
      <c r="G74" s="40"/>
      <c r="H74" s="40"/>
      <c r="I74" s="40"/>
      <c r="J74" s="40"/>
      <c r="K74" s="22"/>
    </row>
    <row r="78" spans="2:11" s="21" customFormat="1" ht="6.95" customHeight="1" x14ac:dyDescent="0.2">
      <c r="B78" s="41"/>
      <c r="C78" s="42"/>
      <c r="D78" s="42"/>
      <c r="E78" s="42"/>
      <c r="F78" s="42"/>
      <c r="G78" s="42"/>
      <c r="H78" s="42"/>
      <c r="I78" s="42"/>
      <c r="J78" s="42"/>
      <c r="K78" s="22"/>
    </row>
    <row r="79" spans="2:11" s="21" customFormat="1" ht="24.95" customHeight="1" x14ac:dyDescent="0.2">
      <c r="B79" s="22"/>
      <c r="C79" s="12" t="s">
        <v>59</v>
      </c>
      <c r="K79" s="22"/>
    </row>
    <row r="80" spans="2:11" s="21" customFormat="1" ht="6.95" customHeight="1" x14ac:dyDescent="0.2">
      <c r="B80" s="22"/>
      <c r="K80" s="22"/>
    </row>
    <row r="81" spans="2:11" s="21" customFormat="1" ht="12" customHeight="1" x14ac:dyDescent="0.2">
      <c r="B81" s="22"/>
      <c r="C81" s="16" t="s">
        <v>6</v>
      </c>
      <c r="K81" s="22"/>
    </row>
    <row r="82" spans="2:11" s="21" customFormat="1" ht="14.45" customHeight="1" x14ac:dyDescent="0.2">
      <c r="B82" s="22"/>
      <c r="E82" s="162" t="str">
        <f>E7</f>
        <v>Meniareň Krasňany - Sanácia objektu a stavebné úpravy</v>
      </c>
      <c r="F82" s="163"/>
      <c r="G82" s="163"/>
      <c r="H82" s="163"/>
      <c r="K82" s="22"/>
    </row>
    <row r="83" spans="2:11" s="21" customFormat="1" ht="12" customHeight="1" x14ac:dyDescent="0.2">
      <c r="B83" s="22"/>
      <c r="C83" s="16" t="s">
        <v>56</v>
      </c>
      <c r="K83" s="22"/>
    </row>
    <row r="84" spans="2:11" s="21" customFormat="1" ht="15.6" customHeight="1" x14ac:dyDescent="0.2">
      <c r="B84" s="22"/>
      <c r="E84" s="157" t="str">
        <f>E9</f>
        <v>1 - Búracie práce</v>
      </c>
      <c r="F84" s="164"/>
      <c r="G84" s="164"/>
      <c r="H84" s="164"/>
      <c r="K84" s="22"/>
    </row>
    <row r="85" spans="2:11" s="21" customFormat="1" ht="6.95" customHeight="1" x14ac:dyDescent="0.2">
      <c r="B85" s="22"/>
      <c r="K85" s="22"/>
    </row>
    <row r="86" spans="2:11" s="21" customFormat="1" ht="12" customHeight="1" x14ac:dyDescent="0.2">
      <c r="B86" s="22"/>
      <c r="C86" s="16" t="s">
        <v>10</v>
      </c>
      <c r="F86" s="14" t="str">
        <f>F12</f>
        <v>Bratislava - Rača</v>
      </c>
      <c r="I86" s="16" t="s">
        <v>12</v>
      </c>
      <c r="J86" s="48" t="str">
        <f>IF(J12="","",J12)</f>
        <v/>
      </c>
      <c r="K86" s="22"/>
    </row>
    <row r="87" spans="2:11" s="21" customFormat="1" ht="6.95" customHeight="1" x14ac:dyDescent="0.2">
      <c r="B87" s="22"/>
      <c r="K87" s="22"/>
    </row>
    <row r="88" spans="2:11" s="21" customFormat="1" ht="40.9" customHeight="1" x14ac:dyDescent="0.2">
      <c r="B88" s="22"/>
      <c r="C88" s="16" t="s">
        <v>13</v>
      </c>
      <c r="F88" s="14" t="str">
        <f>E15</f>
        <v>Dopravný podnik Bratislava, a.s., Olejkárska 1, BA</v>
      </c>
      <c r="I88" s="16" t="s">
        <v>18</v>
      </c>
      <c r="J88" s="17" t="str">
        <f>E21</f>
        <v>DOPRAVOPROJEKT a.s., Kominárska 2,4, 832 03 BA</v>
      </c>
      <c r="K88" s="22"/>
    </row>
    <row r="89" spans="2:11" s="21" customFormat="1" ht="15.6" customHeight="1" x14ac:dyDescent="0.2">
      <c r="B89" s="22"/>
      <c r="C89" s="16" t="s">
        <v>17</v>
      </c>
      <c r="F89" s="14" t="str">
        <f>IF(E18="","",E18)</f>
        <v/>
      </c>
      <c r="I89" s="16" t="s">
        <v>20</v>
      </c>
      <c r="J89" s="17" t="str">
        <f>E24</f>
        <v xml:space="preserve"> </v>
      </c>
      <c r="K89" s="22"/>
    </row>
    <row r="90" spans="2:11" s="21" customFormat="1" ht="10.35" customHeight="1" x14ac:dyDescent="0.2">
      <c r="B90" s="22"/>
      <c r="K90" s="22"/>
    </row>
    <row r="91" spans="2:11" s="21" customFormat="1" ht="29.25" customHeight="1" x14ac:dyDescent="0.2">
      <c r="B91" s="22"/>
      <c r="C91" s="79" t="s">
        <v>60</v>
      </c>
      <c r="D91" s="60"/>
      <c r="E91" s="60"/>
      <c r="F91" s="60"/>
      <c r="G91" s="60"/>
      <c r="H91" s="60"/>
      <c r="I91" s="60"/>
      <c r="J91" s="80" t="s">
        <v>61</v>
      </c>
      <c r="K91" s="22"/>
    </row>
    <row r="92" spans="2:11" s="21" customFormat="1" ht="10.35" customHeight="1" x14ac:dyDescent="0.2">
      <c r="B92" s="22"/>
      <c r="K92" s="22"/>
    </row>
    <row r="93" spans="2:11" s="21" customFormat="1" ht="22.9" customHeight="1" x14ac:dyDescent="0.2">
      <c r="B93" s="22"/>
      <c r="C93" s="81" t="s">
        <v>62</v>
      </c>
      <c r="J93" s="54">
        <f>J132</f>
        <v>0</v>
      </c>
      <c r="K93" s="22"/>
    </row>
    <row r="94" spans="2:11" s="82" customFormat="1" ht="24.95" customHeight="1" x14ac:dyDescent="0.2">
      <c r="B94" s="83"/>
      <c r="D94" s="84" t="s">
        <v>63</v>
      </c>
      <c r="E94" s="85"/>
      <c r="F94" s="85"/>
      <c r="G94" s="85"/>
      <c r="H94" s="85"/>
      <c r="I94" s="85"/>
      <c r="J94" s="86">
        <f>J133</f>
        <v>0</v>
      </c>
      <c r="K94" s="83"/>
    </row>
    <row r="95" spans="2:11" s="87" customFormat="1" ht="19.899999999999999" customHeight="1" x14ac:dyDescent="0.2">
      <c r="B95" s="88"/>
      <c r="D95" s="89" t="s">
        <v>64</v>
      </c>
      <c r="E95" s="90"/>
      <c r="F95" s="90"/>
      <c r="G95" s="90"/>
      <c r="H95" s="90"/>
      <c r="I95" s="90"/>
      <c r="J95" s="91">
        <f>J134</f>
        <v>0</v>
      </c>
      <c r="K95" s="88"/>
    </row>
    <row r="96" spans="2:11" s="87" customFormat="1" ht="19.899999999999999" customHeight="1" x14ac:dyDescent="0.2">
      <c r="B96" s="88"/>
      <c r="D96" s="89" t="s">
        <v>65</v>
      </c>
      <c r="E96" s="90"/>
      <c r="F96" s="90"/>
      <c r="G96" s="90"/>
      <c r="H96" s="90"/>
      <c r="I96" s="90"/>
      <c r="J96" s="91">
        <f>J155</f>
        <v>0</v>
      </c>
      <c r="K96" s="88"/>
    </row>
    <row r="97" spans="2:11" s="82" customFormat="1" ht="24.95" customHeight="1" x14ac:dyDescent="0.2">
      <c r="B97" s="83"/>
      <c r="D97" s="84" t="s">
        <v>66</v>
      </c>
      <c r="E97" s="85"/>
      <c r="F97" s="85"/>
      <c r="G97" s="85"/>
      <c r="H97" s="85"/>
      <c r="I97" s="85"/>
      <c r="J97" s="86">
        <f>J174</f>
        <v>0</v>
      </c>
      <c r="K97" s="83"/>
    </row>
    <row r="98" spans="2:11" s="87" customFormat="1" ht="19.899999999999999" customHeight="1" x14ac:dyDescent="0.2">
      <c r="B98" s="88"/>
      <c r="D98" s="89" t="s">
        <v>67</v>
      </c>
      <c r="E98" s="90"/>
      <c r="F98" s="90"/>
      <c r="G98" s="90"/>
      <c r="H98" s="90"/>
      <c r="I98" s="90"/>
      <c r="J98" s="91">
        <f>J175</f>
        <v>0</v>
      </c>
      <c r="K98" s="88"/>
    </row>
    <row r="99" spans="2:11" s="87" customFormat="1" ht="19.899999999999999" customHeight="1" x14ac:dyDescent="0.2">
      <c r="B99" s="88"/>
      <c r="D99" s="89" t="s">
        <v>68</v>
      </c>
      <c r="E99" s="90"/>
      <c r="F99" s="90"/>
      <c r="G99" s="90"/>
      <c r="H99" s="90"/>
      <c r="I99" s="90"/>
      <c r="J99" s="91">
        <f>J177</f>
        <v>0</v>
      </c>
      <c r="K99" s="88"/>
    </row>
    <row r="100" spans="2:11" s="87" customFormat="1" ht="19.899999999999999" customHeight="1" x14ac:dyDescent="0.2">
      <c r="B100" s="88"/>
      <c r="D100" s="89" t="s">
        <v>69</v>
      </c>
      <c r="E100" s="90"/>
      <c r="F100" s="90"/>
      <c r="G100" s="90"/>
      <c r="H100" s="90"/>
      <c r="I100" s="90"/>
      <c r="J100" s="91">
        <f>J181</f>
        <v>0</v>
      </c>
      <c r="K100" s="88"/>
    </row>
    <row r="101" spans="2:11" s="87" customFormat="1" ht="19.899999999999999" customHeight="1" x14ac:dyDescent="0.2">
      <c r="B101" s="88"/>
      <c r="D101" s="89" t="s">
        <v>70</v>
      </c>
      <c r="E101" s="90"/>
      <c r="F101" s="90"/>
      <c r="G101" s="90"/>
      <c r="H101" s="90"/>
      <c r="I101" s="90"/>
      <c r="J101" s="91">
        <f>J187</f>
        <v>0</v>
      </c>
      <c r="K101" s="88"/>
    </row>
    <row r="102" spans="2:11" s="82" customFormat="1" ht="24.95" customHeight="1" x14ac:dyDescent="0.2">
      <c r="B102" s="83"/>
      <c r="D102" s="84" t="s">
        <v>71</v>
      </c>
      <c r="E102" s="85"/>
      <c r="F102" s="85"/>
      <c r="G102" s="85"/>
      <c r="H102" s="85"/>
      <c r="I102" s="85"/>
      <c r="J102" s="86">
        <f>J192</f>
        <v>0</v>
      </c>
      <c r="K102" s="83"/>
    </row>
    <row r="103" spans="2:11" s="21" customFormat="1" ht="21.75" customHeight="1" x14ac:dyDescent="0.2">
      <c r="B103" s="22"/>
      <c r="K103" s="22"/>
    </row>
    <row r="104" spans="2:11" s="21" customFormat="1" ht="6.95" customHeight="1" x14ac:dyDescent="0.2">
      <c r="B104" s="22"/>
      <c r="K104" s="22"/>
    </row>
    <row r="105" spans="2:11" s="21" customFormat="1" ht="29.25" customHeight="1" x14ac:dyDescent="0.2">
      <c r="B105" s="22"/>
      <c r="C105" s="81" t="s">
        <v>72</v>
      </c>
      <c r="J105" s="92">
        <f>ROUND(J106,2)+ROUND(J107,2)+ROUND(J108,2)+ROUND(J109,2)+ROUND(J110,2)+ROUND(J111,2)</f>
        <v>0</v>
      </c>
      <c r="K105" s="22"/>
    </row>
    <row r="106" spans="2:11" s="21" customFormat="1" ht="18" customHeight="1" x14ac:dyDescent="0.2">
      <c r="B106" s="22"/>
      <c r="D106" s="142" t="s">
        <v>73</v>
      </c>
      <c r="E106" s="143"/>
      <c r="F106" s="143"/>
      <c r="J106" s="2">
        <v>0</v>
      </c>
      <c r="K106" s="22"/>
    </row>
    <row r="107" spans="2:11" s="21" customFormat="1" ht="18" customHeight="1" x14ac:dyDescent="0.2">
      <c r="B107" s="22"/>
      <c r="D107" s="142" t="s">
        <v>75</v>
      </c>
      <c r="E107" s="143"/>
      <c r="F107" s="143"/>
      <c r="J107" s="2">
        <v>0</v>
      </c>
      <c r="K107" s="22"/>
    </row>
    <row r="108" spans="2:11" s="21" customFormat="1" ht="18" customHeight="1" x14ac:dyDescent="0.2">
      <c r="B108" s="22"/>
      <c r="D108" s="142" t="s">
        <v>76</v>
      </c>
      <c r="E108" s="143"/>
      <c r="F108" s="143"/>
      <c r="J108" s="2">
        <v>0</v>
      </c>
      <c r="K108" s="22"/>
    </row>
    <row r="109" spans="2:11" s="21" customFormat="1" ht="18" customHeight="1" x14ac:dyDescent="0.2">
      <c r="B109" s="22"/>
      <c r="D109" s="142" t="s">
        <v>77</v>
      </c>
      <c r="E109" s="143"/>
      <c r="F109" s="143"/>
      <c r="J109" s="2">
        <v>0</v>
      </c>
      <c r="K109" s="22"/>
    </row>
    <row r="110" spans="2:11" s="21" customFormat="1" ht="18" customHeight="1" x14ac:dyDescent="0.2">
      <c r="B110" s="22"/>
      <c r="D110" s="161" t="s">
        <v>78</v>
      </c>
      <c r="E110" s="161"/>
      <c r="F110" s="161"/>
      <c r="J110" s="2">
        <v>0</v>
      </c>
      <c r="K110" s="22"/>
    </row>
    <row r="111" spans="2:11" s="21" customFormat="1" ht="18" customHeight="1" x14ac:dyDescent="0.2">
      <c r="B111" s="22"/>
      <c r="D111" s="5" t="s">
        <v>79</v>
      </c>
      <c r="E111" s="111"/>
      <c r="F111" s="111"/>
      <c r="J111" s="2">
        <v>0</v>
      </c>
      <c r="K111" s="22"/>
    </row>
    <row r="112" spans="2:11" s="21" customFormat="1" x14ac:dyDescent="0.2">
      <c r="B112" s="22"/>
      <c r="K112" s="22"/>
    </row>
    <row r="113" spans="2:11" s="21" customFormat="1" ht="29.25" customHeight="1" x14ac:dyDescent="0.2">
      <c r="B113" s="22"/>
      <c r="C113" s="59" t="s">
        <v>54</v>
      </c>
      <c r="D113" s="60"/>
      <c r="E113" s="60"/>
      <c r="F113" s="60"/>
      <c r="G113" s="60"/>
      <c r="H113" s="60"/>
      <c r="I113" s="60"/>
      <c r="J113" s="61">
        <f>ROUND(J93+J105,2)</f>
        <v>0</v>
      </c>
      <c r="K113" s="22"/>
    </row>
    <row r="114" spans="2:11" s="21" customFormat="1" ht="6.95" customHeight="1" x14ac:dyDescent="0.2">
      <c r="B114" s="39"/>
      <c r="C114" s="40"/>
      <c r="D114" s="40"/>
      <c r="E114" s="40"/>
      <c r="F114" s="40"/>
      <c r="G114" s="40"/>
      <c r="H114" s="40"/>
      <c r="I114" s="40"/>
      <c r="J114" s="40"/>
      <c r="K114" s="22"/>
    </row>
    <row r="118" spans="2:11" s="21" customFormat="1" ht="6.95" customHeight="1" x14ac:dyDescent="0.2">
      <c r="B118" s="41"/>
      <c r="C118" s="42"/>
      <c r="D118" s="42"/>
      <c r="E118" s="42"/>
      <c r="F118" s="42"/>
      <c r="G118" s="42"/>
      <c r="H118" s="42"/>
      <c r="I118" s="42"/>
      <c r="J118" s="42"/>
      <c r="K118" s="22"/>
    </row>
    <row r="119" spans="2:11" s="21" customFormat="1" ht="24.95" customHeight="1" x14ac:dyDescent="0.2">
      <c r="B119" s="22"/>
      <c r="C119" s="12" t="s">
        <v>80</v>
      </c>
      <c r="K119" s="22"/>
    </row>
    <row r="120" spans="2:11" s="21" customFormat="1" ht="6.95" customHeight="1" x14ac:dyDescent="0.2">
      <c r="B120" s="22"/>
      <c r="K120" s="22"/>
    </row>
    <row r="121" spans="2:11" s="21" customFormat="1" ht="12" customHeight="1" x14ac:dyDescent="0.2">
      <c r="B121" s="22"/>
      <c r="C121" s="16" t="s">
        <v>6</v>
      </c>
      <c r="K121" s="22"/>
    </row>
    <row r="122" spans="2:11" s="21" customFormat="1" ht="14.45" customHeight="1" x14ac:dyDescent="0.2">
      <c r="B122" s="22"/>
      <c r="E122" s="162" t="str">
        <f>E7</f>
        <v>Meniareň Krasňany - Sanácia objektu a stavebné úpravy</v>
      </c>
      <c r="F122" s="163"/>
      <c r="G122" s="163"/>
      <c r="H122" s="163"/>
      <c r="K122" s="22"/>
    </row>
    <row r="123" spans="2:11" s="21" customFormat="1" ht="12" customHeight="1" x14ac:dyDescent="0.2">
      <c r="B123" s="22"/>
      <c r="C123" s="16" t="s">
        <v>56</v>
      </c>
      <c r="K123" s="22"/>
    </row>
    <row r="124" spans="2:11" s="21" customFormat="1" ht="15.6" customHeight="1" x14ac:dyDescent="0.2">
      <c r="B124" s="22"/>
      <c r="E124" s="157" t="str">
        <f>E9</f>
        <v>1 - Búracie práce</v>
      </c>
      <c r="F124" s="164"/>
      <c r="G124" s="164"/>
      <c r="H124" s="164"/>
      <c r="K124" s="22"/>
    </row>
    <row r="125" spans="2:11" s="21" customFormat="1" ht="6.95" customHeight="1" x14ac:dyDescent="0.2">
      <c r="B125" s="22"/>
      <c r="K125" s="22"/>
    </row>
    <row r="126" spans="2:11" s="21" customFormat="1" ht="12" customHeight="1" x14ac:dyDescent="0.2">
      <c r="B126" s="22"/>
      <c r="C126" s="16" t="s">
        <v>10</v>
      </c>
      <c r="F126" s="14" t="str">
        <f>F12</f>
        <v>Bratislava - Rača</v>
      </c>
      <c r="I126" s="16" t="s">
        <v>12</v>
      </c>
      <c r="J126" s="48" t="str">
        <f>IF(J12="","",J12)</f>
        <v/>
      </c>
      <c r="K126" s="22"/>
    </row>
    <row r="127" spans="2:11" s="21" customFormat="1" ht="6.95" customHeight="1" x14ac:dyDescent="0.2">
      <c r="B127" s="22"/>
      <c r="K127" s="22"/>
    </row>
    <row r="128" spans="2:11" s="21" customFormat="1" ht="40.9" customHeight="1" x14ac:dyDescent="0.2">
      <c r="B128" s="22"/>
      <c r="C128" s="16" t="s">
        <v>13</v>
      </c>
      <c r="F128" s="14" t="str">
        <f>E15</f>
        <v>Dopravný podnik Bratislava, a.s., Olejkárska 1, BA</v>
      </c>
      <c r="I128" s="16" t="s">
        <v>18</v>
      </c>
      <c r="J128" s="17" t="str">
        <f>E21</f>
        <v>DOPRAVOPROJEKT a.s., Kominárska 2,4, 832 03 BA</v>
      </c>
      <c r="K128" s="22"/>
    </row>
    <row r="129" spans="2:11" s="21" customFormat="1" ht="15.6" customHeight="1" x14ac:dyDescent="0.2">
      <c r="B129" s="22"/>
      <c r="C129" s="16" t="s">
        <v>17</v>
      </c>
      <c r="F129" s="14" t="str">
        <f>IF(E18="","",E18)</f>
        <v/>
      </c>
      <c r="I129" s="16" t="s">
        <v>20</v>
      </c>
      <c r="J129" s="17" t="str">
        <f>E24</f>
        <v xml:space="preserve"> </v>
      </c>
      <c r="K129" s="22"/>
    </row>
    <row r="130" spans="2:11" s="21" customFormat="1" ht="10.35" customHeight="1" x14ac:dyDescent="0.2">
      <c r="B130" s="22"/>
      <c r="K130" s="22"/>
    </row>
    <row r="131" spans="2:11" s="93" customFormat="1" ht="29.25" customHeight="1" x14ac:dyDescent="0.2">
      <c r="B131" s="94"/>
      <c r="C131" s="95" t="s">
        <v>81</v>
      </c>
      <c r="D131" s="96" t="s">
        <v>45</v>
      </c>
      <c r="E131" s="96" t="s">
        <v>41</v>
      </c>
      <c r="F131" s="96" t="s">
        <v>42</v>
      </c>
      <c r="G131" s="96" t="s">
        <v>82</v>
      </c>
      <c r="H131" s="96" t="s">
        <v>83</v>
      </c>
      <c r="I131" s="96" t="s">
        <v>84</v>
      </c>
      <c r="J131" s="97" t="s">
        <v>61</v>
      </c>
      <c r="K131" s="94"/>
    </row>
    <row r="132" spans="2:11" s="21" customFormat="1" ht="22.9" customHeight="1" x14ac:dyDescent="0.25">
      <c r="B132" s="22"/>
      <c r="C132" s="52" t="s">
        <v>58</v>
      </c>
      <c r="J132" s="98">
        <f>J133+J174+J192</f>
        <v>0</v>
      </c>
      <c r="K132" s="22"/>
    </row>
    <row r="133" spans="2:11" s="99" customFormat="1" ht="25.9" customHeight="1" x14ac:dyDescent="0.2">
      <c r="B133" s="100"/>
      <c r="D133" s="101" t="s">
        <v>47</v>
      </c>
      <c r="E133" s="102" t="s">
        <v>85</v>
      </c>
      <c r="F133" s="102" t="s">
        <v>86</v>
      </c>
      <c r="J133" s="103">
        <f>J134+J155</f>
        <v>0</v>
      </c>
      <c r="K133" s="100"/>
    </row>
    <row r="134" spans="2:11" s="99" customFormat="1" ht="22.9" customHeight="1" x14ac:dyDescent="0.2">
      <c r="B134" s="100"/>
      <c r="D134" s="101" t="s">
        <v>47</v>
      </c>
      <c r="E134" s="104" t="s">
        <v>48</v>
      </c>
      <c r="F134" s="104" t="s">
        <v>87</v>
      </c>
      <c r="J134" s="105">
        <f>SUM(J135:J154)</f>
        <v>0</v>
      </c>
      <c r="K134" s="100"/>
    </row>
    <row r="135" spans="2:11" s="21" customFormat="1" ht="22.15" customHeight="1" x14ac:dyDescent="0.2">
      <c r="B135" s="22"/>
      <c r="C135" s="106" t="s">
        <v>48</v>
      </c>
      <c r="D135" s="106" t="s">
        <v>88</v>
      </c>
      <c r="E135" s="107" t="s">
        <v>89</v>
      </c>
      <c r="F135" s="108" t="s">
        <v>90</v>
      </c>
      <c r="G135" s="109" t="s">
        <v>91</v>
      </c>
      <c r="H135" s="110">
        <v>148</v>
      </c>
      <c r="I135" s="3"/>
      <c r="J135" s="110">
        <f t="shared" ref="J135:J154" si="0">ROUND(I135*H135,2)</f>
        <v>0</v>
      </c>
      <c r="K135" s="22"/>
    </row>
    <row r="136" spans="2:11" s="21" customFormat="1" ht="22.15" customHeight="1" x14ac:dyDescent="0.2">
      <c r="B136" s="22"/>
      <c r="C136" s="106" t="s">
        <v>50</v>
      </c>
      <c r="D136" s="106" t="s">
        <v>88</v>
      </c>
      <c r="E136" s="107" t="s">
        <v>93</v>
      </c>
      <c r="F136" s="108" t="s">
        <v>94</v>
      </c>
      <c r="G136" s="109" t="s">
        <v>91</v>
      </c>
      <c r="H136" s="110">
        <v>61.6</v>
      </c>
      <c r="I136" s="3"/>
      <c r="J136" s="110">
        <f t="shared" si="0"/>
        <v>0</v>
      </c>
      <c r="K136" s="22"/>
    </row>
    <row r="137" spans="2:11" s="21" customFormat="1" ht="22.15" customHeight="1" x14ac:dyDescent="0.2">
      <c r="B137" s="22"/>
      <c r="C137" s="106" t="s">
        <v>95</v>
      </c>
      <c r="D137" s="106" t="s">
        <v>88</v>
      </c>
      <c r="E137" s="107" t="s">
        <v>96</v>
      </c>
      <c r="F137" s="108" t="s">
        <v>97</v>
      </c>
      <c r="G137" s="109" t="s">
        <v>91</v>
      </c>
      <c r="H137" s="110">
        <v>11.1</v>
      </c>
      <c r="I137" s="3"/>
      <c r="J137" s="110">
        <f t="shared" si="0"/>
        <v>0</v>
      </c>
      <c r="K137" s="22"/>
    </row>
    <row r="138" spans="2:11" s="21" customFormat="1" ht="22.15" customHeight="1" x14ac:dyDescent="0.2">
      <c r="B138" s="22"/>
      <c r="C138" s="106" t="s">
        <v>92</v>
      </c>
      <c r="D138" s="106" t="s">
        <v>88</v>
      </c>
      <c r="E138" s="107" t="s">
        <v>98</v>
      </c>
      <c r="F138" s="108" t="s">
        <v>99</v>
      </c>
      <c r="G138" s="109" t="s">
        <v>100</v>
      </c>
      <c r="H138" s="110">
        <v>27.4</v>
      </c>
      <c r="I138" s="3"/>
      <c r="J138" s="110">
        <f t="shared" si="0"/>
        <v>0</v>
      </c>
      <c r="K138" s="22"/>
    </row>
    <row r="139" spans="2:11" s="21" customFormat="1" ht="30" customHeight="1" x14ac:dyDescent="0.2">
      <c r="B139" s="22"/>
      <c r="C139" s="106" t="s">
        <v>101</v>
      </c>
      <c r="D139" s="106" t="s">
        <v>88</v>
      </c>
      <c r="E139" s="107" t="s">
        <v>102</v>
      </c>
      <c r="F139" s="108" t="s">
        <v>103</v>
      </c>
      <c r="G139" s="109" t="s">
        <v>91</v>
      </c>
      <c r="H139" s="110">
        <v>72.7</v>
      </c>
      <c r="I139" s="3"/>
      <c r="J139" s="110">
        <f t="shared" si="0"/>
        <v>0</v>
      </c>
      <c r="K139" s="22"/>
    </row>
    <row r="140" spans="2:11" s="21" customFormat="1" ht="30" customHeight="1" x14ac:dyDescent="0.2">
      <c r="B140" s="22"/>
      <c r="C140" s="106" t="s">
        <v>104</v>
      </c>
      <c r="D140" s="106" t="s">
        <v>88</v>
      </c>
      <c r="E140" s="107" t="s">
        <v>105</v>
      </c>
      <c r="F140" s="108" t="s">
        <v>106</v>
      </c>
      <c r="G140" s="109" t="s">
        <v>91</v>
      </c>
      <c r="H140" s="110">
        <v>11.1</v>
      </c>
      <c r="I140" s="3"/>
      <c r="J140" s="110">
        <f t="shared" si="0"/>
        <v>0</v>
      </c>
      <c r="K140" s="22"/>
    </row>
    <row r="141" spans="2:11" s="21" customFormat="1" ht="19.899999999999999" customHeight="1" x14ac:dyDescent="0.2">
      <c r="B141" s="22"/>
      <c r="C141" s="106" t="s">
        <v>107</v>
      </c>
      <c r="D141" s="106" t="s">
        <v>88</v>
      </c>
      <c r="E141" s="107" t="s">
        <v>108</v>
      </c>
      <c r="F141" s="108" t="s">
        <v>109</v>
      </c>
      <c r="G141" s="109" t="s">
        <v>100</v>
      </c>
      <c r="H141" s="110">
        <v>6</v>
      </c>
      <c r="I141" s="3"/>
      <c r="J141" s="110">
        <f t="shared" si="0"/>
        <v>0</v>
      </c>
      <c r="K141" s="22"/>
    </row>
    <row r="142" spans="2:11" s="21" customFormat="1" ht="19.899999999999999" customHeight="1" x14ac:dyDescent="0.2">
      <c r="B142" s="22"/>
      <c r="C142" s="106" t="s">
        <v>110</v>
      </c>
      <c r="D142" s="106" t="s">
        <v>88</v>
      </c>
      <c r="E142" s="107" t="s">
        <v>111</v>
      </c>
      <c r="F142" s="108" t="s">
        <v>112</v>
      </c>
      <c r="G142" s="109" t="s">
        <v>100</v>
      </c>
      <c r="H142" s="110">
        <v>3</v>
      </c>
      <c r="I142" s="3"/>
      <c r="J142" s="110">
        <f t="shared" si="0"/>
        <v>0</v>
      </c>
      <c r="K142" s="22"/>
    </row>
    <row r="143" spans="2:11" s="21" customFormat="1" ht="19.899999999999999" customHeight="1" x14ac:dyDescent="0.2">
      <c r="B143" s="22"/>
      <c r="C143" s="106" t="s">
        <v>113</v>
      </c>
      <c r="D143" s="106" t="s">
        <v>88</v>
      </c>
      <c r="E143" s="107" t="s">
        <v>114</v>
      </c>
      <c r="F143" s="108" t="s">
        <v>115</v>
      </c>
      <c r="G143" s="109" t="s">
        <v>100</v>
      </c>
      <c r="H143" s="110">
        <v>30</v>
      </c>
      <c r="I143" s="3"/>
      <c r="J143" s="110">
        <f t="shared" si="0"/>
        <v>0</v>
      </c>
      <c r="K143" s="22"/>
    </row>
    <row r="144" spans="2:11" s="21" customFormat="1" ht="22.15" customHeight="1" x14ac:dyDescent="0.2">
      <c r="B144" s="22"/>
      <c r="C144" s="106" t="s">
        <v>116</v>
      </c>
      <c r="D144" s="106" t="s">
        <v>88</v>
      </c>
      <c r="E144" s="107" t="s">
        <v>117</v>
      </c>
      <c r="F144" s="108" t="s">
        <v>118</v>
      </c>
      <c r="G144" s="109" t="s">
        <v>119</v>
      </c>
      <c r="H144" s="110">
        <v>2.2799999999999998</v>
      </c>
      <c r="I144" s="3"/>
      <c r="J144" s="110">
        <f t="shared" si="0"/>
        <v>0</v>
      </c>
      <c r="K144" s="22"/>
    </row>
    <row r="145" spans="2:11" s="21" customFormat="1" ht="22.15" customHeight="1" x14ac:dyDescent="0.2">
      <c r="B145" s="22"/>
      <c r="C145" s="106" t="s">
        <v>120</v>
      </c>
      <c r="D145" s="106" t="s">
        <v>88</v>
      </c>
      <c r="E145" s="107" t="s">
        <v>121</v>
      </c>
      <c r="F145" s="108" t="s">
        <v>122</v>
      </c>
      <c r="G145" s="109" t="s">
        <v>119</v>
      </c>
      <c r="H145" s="110">
        <v>3.06</v>
      </c>
      <c r="I145" s="3"/>
      <c r="J145" s="110">
        <f t="shared" si="0"/>
        <v>0</v>
      </c>
      <c r="K145" s="22"/>
    </row>
    <row r="146" spans="2:11" s="21" customFormat="1" ht="30" customHeight="1" x14ac:dyDescent="0.2">
      <c r="B146" s="22"/>
      <c r="C146" s="106" t="s">
        <v>123</v>
      </c>
      <c r="D146" s="106" t="s">
        <v>88</v>
      </c>
      <c r="E146" s="107" t="s">
        <v>124</v>
      </c>
      <c r="F146" s="108" t="s">
        <v>125</v>
      </c>
      <c r="G146" s="109" t="s">
        <v>119</v>
      </c>
      <c r="H146" s="110">
        <v>102.17</v>
      </c>
      <c r="I146" s="3"/>
      <c r="J146" s="110">
        <f t="shared" si="0"/>
        <v>0</v>
      </c>
      <c r="K146" s="22"/>
    </row>
    <row r="147" spans="2:11" s="21" customFormat="1" ht="22.15" customHeight="1" x14ac:dyDescent="0.2">
      <c r="B147" s="22"/>
      <c r="C147" s="106" t="s">
        <v>126</v>
      </c>
      <c r="D147" s="106" t="s">
        <v>88</v>
      </c>
      <c r="E147" s="107" t="s">
        <v>127</v>
      </c>
      <c r="F147" s="108" t="s">
        <v>128</v>
      </c>
      <c r="G147" s="109" t="s">
        <v>119</v>
      </c>
      <c r="H147" s="110">
        <v>102.17</v>
      </c>
      <c r="I147" s="3"/>
      <c r="J147" s="110">
        <f t="shared" si="0"/>
        <v>0</v>
      </c>
      <c r="K147" s="22"/>
    </row>
    <row r="148" spans="2:11" s="21" customFormat="1" ht="22.15" customHeight="1" x14ac:dyDescent="0.2">
      <c r="B148" s="22"/>
      <c r="C148" s="106" t="s">
        <v>129</v>
      </c>
      <c r="D148" s="106" t="s">
        <v>88</v>
      </c>
      <c r="E148" s="107" t="s">
        <v>130</v>
      </c>
      <c r="F148" s="108" t="s">
        <v>131</v>
      </c>
      <c r="G148" s="109" t="s">
        <v>119</v>
      </c>
      <c r="H148" s="110">
        <v>30.65</v>
      </c>
      <c r="I148" s="3"/>
      <c r="J148" s="110">
        <f t="shared" si="0"/>
        <v>0</v>
      </c>
      <c r="K148" s="22"/>
    </row>
    <row r="149" spans="2:11" s="21" customFormat="1" ht="30" customHeight="1" x14ac:dyDescent="0.2">
      <c r="B149" s="22"/>
      <c r="C149" s="106" t="s">
        <v>132</v>
      </c>
      <c r="D149" s="106" t="s">
        <v>88</v>
      </c>
      <c r="E149" s="107" t="s">
        <v>133</v>
      </c>
      <c r="F149" s="108" t="s">
        <v>134</v>
      </c>
      <c r="G149" s="109" t="s">
        <v>91</v>
      </c>
      <c r="H149" s="110">
        <v>113.7</v>
      </c>
      <c r="I149" s="3"/>
      <c r="J149" s="110">
        <f t="shared" si="0"/>
        <v>0</v>
      </c>
      <c r="K149" s="22"/>
    </row>
    <row r="150" spans="2:11" s="21" customFormat="1" ht="22.15" customHeight="1" x14ac:dyDescent="0.2">
      <c r="B150" s="22"/>
      <c r="C150" s="106" t="s">
        <v>135</v>
      </c>
      <c r="D150" s="106" t="s">
        <v>88</v>
      </c>
      <c r="E150" s="107" t="s">
        <v>136</v>
      </c>
      <c r="F150" s="108" t="s">
        <v>137</v>
      </c>
      <c r="G150" s="109" t="s">
        <v>119</v>
      </c>
      <c r="H150" s="110">
        <v>102.17</v>
      </c>
      <c r="I150" s="3"/>
      <c r="J150" s="110">
        <f t="shared" si="0"/>
        <v>0</v>
      </c>
      <c r="K150" s="22"/>
    </row>
    <row r="151" spans="2:11" s="21" customFormat="1" ht="34.9" customHeight="1" x14ac:dyDescent="0.2">
      <c r="B151" s="22"/>
      <c r="C151" s="106" t="s">
        <v>138</v>
      </c>
      <c r="D151" s="106" t="s">
        <v>88</v>
      </c>
      <c r="E151" s="107" t="s">
        <v>139</v>
      </c>
      <c r="F151" s="108" t="s">
        <v>140</v>
      </c>
      <c r="G151" s="109" t="s">
        <v>119</v>
      </c>
      <c r="H151" s="110">
        <v>105.23</v>
      </c>
      <c r="I151" s="3"/>
      <c r="J151" s="110">
        <f t="shared" si="0"/>
        <v>0</v>
      </c>
      <c r="K151" s="22"/>
    </row>
    <row r="152" spans="2:11" s="21" customFormat="1" ht="22.15" customHeight="1" x14ac:dyDescent="0.2">
      <c r="B152" s="22"/>
      <c r="C152" s="106" t="s">
        <v>141</v>
      </c>
      <c r="D152" s="106" t="s">
        <v>88</v>
      </c>
      <c r="E152" s="107" t="s">
        <v>142</v>
      </c>
      <c r="F152" s="108" t="s">
        <v>143</v>
      </c>
      <c r="G152" s="109" t="s">
        <v>91</v>
      </c>
      <c r="H152" s="110">
        <v>148</v>
      </c>
      <c r="I152" s="3"/>
      <c r="J152" s="110">
        <f t="shared" si="0"/>
        <v>0</v>
      </c>
      <c r="K152" s="22"/>
    </row>
    <row r="153" spans="2:11" s="21" customFormat="1" ht="22.15" customHeight="1" x14ac:dyDescent="0.2">
      <c r="B153" s="22"/>
      <c r="C153" s="106" t="s">
        <v>144</v>
      </c>
      <c r="D153" s="106" t="s">
        <v>88</v>
      </c>
      <c r="E153" s="107" t="s">
        <v>145</v>
      </c>
      <c r="F153" s="108" t="s">
        <v>146</v>
      </c>
      <c r="G153" s="109" t="s">
        <v>119</v>
      </c>
      <c r="H153" s="110">
        <v>105.23</v>
      </c>
      <c r="I153" s="3"/>
      <c r="J153" s="110">
        <f t="shared" si="0"/>
        <v>0</v>
      </c>
      <c r="K153" s="22"/>
    </row>
    <row r="154" spans="2:11" s="21" customFormat="1" ht="14.45" customHeight="1" x14ac:dyDescent="0.2">
      <c r="B154" s="22"/>
      <c r="C154" s="106" t="s">
        <v>2</v>
      </c>
      <c r="D154" s="106" t="s">
        <v>88</v>
      </c>
      <c r="E154" s="107" t="s">
        <v>147</v>
      </c>
      <c r="F154" s="108" t="s">
        <v>148</v>
      </c>
      <c r="G154" s="109" t="s">
        <v>119</v>
      </c>
      <c r="H154" s="110">
        <v>105.23</v>
      </c>
      <c r="I154" s="3"/>
      <c r="J154" s="110">
        <f t="shared" si="0"/>
        <v>0</v>
      </c>
      <c r="K154" s="22"/>
    </row>
    <row r="155" spans="2:11" s="99" customFormat="1" ht="22.9" customHeight="1" x14ac:dyDescent="0.2">
      <c r="B155" s="100"/>
      <c r="D155" s="101" t="s">
        <v>47</v>
      </c>
      <c r="E155" s="104" t="s">
        <v>113</v>
      </c>
      <c r="F155" s="104" t="s">
        <v>149</v>
      </c>
      <c r="J155" s="105">
        <f>SUM(J156:J173)</f>
        <v>0</v>
      </c>
      <c r="K155" s="100"/>
    </row>
    <row r="156" spans="2:11" s="21" customFormat="1" ht="22.15" customHeight="1" x14ac:dyDescent="0.2">
      <c r="B156" s="22"/>
      <c r="C156" s="106" t="s">
        <v>150</v>
      </c>
      <c r="D156" s="106" t="s">
        <v>88</v>
      </c>
      <c r="E156" s="107" t="s">
        <v>151</v>
      </c>
      <c r="F156" s="108" t="s">
        <v>152</v>
      </c>
      <c r="G156" s="109" t="s">
        <v>100</v>
      </c>
      <c r="H156" s="110">
        <v>35</v>
      </c>
      <c r="I156" s="3"/>
      <c r="J156" s="110">
        <f t="shared" ref="J156:J173" si="1">ROUND(I156*H156,2)</f>
        <v>0</v>
      </c>
      <c r="K156" s="22"/>
    </row>
    <row r="157" spans="2:11" s="21" customFormat="1" ht="34.9" customHeight="1" x14ac:dyDescent="0.2">
      <c r="B157" s="22"/>
      <c r="C157" s="106" t="s">
        <v>153</v>
      </c>
      <c r="D157" s="106" t="s">
        <v>88</v>
      </c>
      <c r="E157" s="107" t="s">
        <v>154</v>
      </c>
      <c r="F157" s="108" t="s">
        <v>155</v>
      </c>
      <c r="G157" s="109" t="s">
        <v>119</v>
      </c>
      <c r="H157" s="110">
        <v>0.3</v>
      </c>
      <c r="I157" s="3"/>
      <c r="J157" s="110">
        <f t="shared" si="1"/>
        <v>0</v>
      </c>
      <c r="K157" s="22"/>
    </row>
    <row r="158" spans="2:11" s="21" customFormat="1" ht="34.9" customHeight="1" x14ac:dyDescent="0.2">
      <c r="B158" s="22"/>
      <c r="C158" s="106" t="s">
        <v>156</v>
      </c>
      <c r="D158" s="106" t="s">
        <v>88</v>
      </c>
      <c r="E158" s="107" t="s">
        <v>157</v>
      </c>
      <c r="F158" s="108" t="s">
        <v>158</v>
      </c>
      <c r="G158" s="109" t="s">
        <v>119</v>
      </c>
      <c r="H158" s="110">
        <v>21.69</v>
      </c>
      <c r="I158" s="3"/>
      <c r="J158" s="110">
        <f t="shared" si="1"/>
        <v>0</v>
      </c>
      <c r="K158" s="22"/>
    </row>
    <row r="159" spans="2:11" s="21" customFormat="1" ht="30" customHeight="1" x14ac:dyDescent="0.2">
      <c r="B159" s="22"/>
      <c r="C159" s="106" t="s">
        <v>159</v>
      </c>
      <c r="D159" s="106" t="s">
        <v>88</v>
      </c>
      <c r="E159" s="107" t="s">
        <v>160</v>
      </c>
      <c r="F159" s="108" t="s">
        <v>161</v>
      </c>
      <c r="G159" s="109" t="s">
        <v>91</v>
      </c>
      <c r="H159" s="110">
        <v>7.42</v>
      </c>
      <c r="I159" s="3"/>
      <c r="J159" s="110">
        <f t="shared" si="1"/>
        <v>0</v>
      </c>
      <c r="K159" s="22"/>
    </row>
    <row r="160" spans="2:11" s="21" customFormat="1" ht="22.15" customHeight="1" x14ac:dyDescent="0.2">
      <c r="B160" s="22"/>
      <c r="C160" s="106" t="s">
        <v>162</v>
      </c>
      <c r="D160" s="106" t="s">
        <v>88</v>
      </c>
      <c r="E160" s="107" t="s">
        <v>163</v>
      </c>
      <c r="F160" s="108" t="s">
        <v>164</v>
      </c>
      <c r="G160" s="109" t="s">
        <v>165</v>
      </c>
      <c r="H160" s="110">
        <v>1</v>
      </c>
      <c r="I160" s="3"/>
      <c r="J160" s="110">
        <f t="shared" si="1"/>
        <v>0</v>
      </c>
      <c r="K160" s="22"/>
    </row>
    <row r="161" spans="2:11" s="21" customFormat="1" ht="22.15" customHeight="1" x14ac:dyDescent="0.2">
      <c r="B161" s="22"/>
      <c r="C161" s="106" t="s">
        <v>166</v>
      </c>
      <c r="D161" s="106" t="s">
        <v>88</v>
      </c>
      <c r="E161" s="107" t="s">
        <v>167</v>
      </c>
      <c r="F161" s="108" t="s">
        <v>168</v>
      </c>
      <c r="G161" s="109" t="s">
        <v>119</v>
      </c>
      <c r="H161" s="110">
        <v>0.3</v>
      </c>
      <c r="I161" s="3"/>
      <c r="J161" s="110">
        <f t="shared" si="1"/>
        <v>0</v>
      </c>
      <c r="K161" s="22"/>
    </row>
    <row r="162" spans="2:11" s="21" customFormat="1" ht="19.899999999999999" customHeight="1" x14ac:dyDescent="0.2">
      <c r="B162" s="22"/>
      <c r="C162" s="106" t="s">
        <v>169</v>
      </c>
      <c r="D162" s="106" t="s">
        <v>88</v>
      </c>
      <c r="E162" s="107" t="s">
        <v>170</v>
      </c>
      <c r="F162" s="108" t="s">
        <v>171</v>
      </c>
      <c r="G162" s="109" t="s">
        <v>165</v>
      </c>
      <c r="H162" s="110">
        <v>1</v>
      </c>
      <c r="I162" s="3"/>
      <c r="J162" s="110">
        <f t="shared" si="1"/>
        <v>0</v>
      </c>
      <c r="K162" s="22"/>
    </row>
    <row r="163" spans="2:11" s="21" customFormat="1" ht="30" customHeight="1" x14ac:dyDescent="0.2">
      <c r="B163" s="22"/>
      <c r="C163" s="106" t="s">
        <v>172</v>
      </c>
      <c r="D163" s="106" t="s">
        <v>88</v>
      </c>
      <c r="E163" s="107" t="s">
        <v>173</v>
      </c>
      <c r="F163" s="108" t="s">
        <v>174</v>
      </c>
      <c r="G163" s="109" t="s">
        <v>91</v>
      </c>
      <c r="H163" s="110">
        <v>364.91</v>
      </c>
      <c r="I163" s="3"/>
      <c r="J163" s="110">
        <f t="shared" si="1"/>
        <v>0</v>
      </c>
      <c r="K163" s="22"/>
    </row>
    <row r="164" spans="2:11" s="21" customFormat="1" ht="22.15" customHeight="1" x14ac:dyDescent="0.2">
      <c r="B164" s="22"/>
      <c r="C164" s="106" t="s">
        <v>175</v>
      </c>
      <c r="D164" s="106" t="s">
        <v>88</v>
      </c>
      <c r="E164" s="107" t="s">
        <v>176</v>
      </c>
      <c r="F164" s="108" t="s">
        <v>177</v>
      </c>
      <c r="G164" s="109" t="s">
        <v>91</v>
      </c>
      <c r="H164" s="110">
        <v>364.91</v>
      </c>
      <c r="I164" s="3"/>
      <c r="J164" s="110">
        <f t="shared" si="1"/>
        <v>0</v>
      </c>
      <c r="K164" s="22"/>
    </row>
    <row r="165" spans="2:11" s="21" customFormat="1" ht="22.15" customHeight="1" x14ac:dyDescent="0.2">
      <c r="B165" s="22"/>
      <c r="C165" s="106" t="s">
        <v>178</v>
      </c>
      <c r="D165" s="106" t="s">
        <v>88</v>
      </c>
      <c r="E165" s="107" t="s">
        <v>179</v>
      </c>
      <c r="F165" s="108" t="s">
        <v>180</v>
      </c>
      <c r="G165" s="109" t="s">
        <v>91</v>
      </c>
      <c r="H165" s="110">
        <v>102</v>
      </c>
      <c r="I165" s="3"/>
      <c r="J165" s="110">
        <f t="shared" si="1"/>
        <v>0</v>
      </c>
      <c r="K165" s="22"/>
    </row>
    <row r="166" spans="2:11" s="21" customFormat="1" ht="22.15" customHeight="1" x14ac:dyDescent="0.2">
      <c r="B166" s="22"/>
      <c r="C166" s="106" t="s">
        <v>181</v>
      </c>
      <c r="D166" s="106" t="s">
        <v>88</v>
      </c>
      <c r="E166" s="107" t="s">
        <v>182</v>
      </c>
      <c r="F166" s="108" t="s">
        <v>183</v>
      </c>
      <c r="G166" s="109" t="s">
        <v>91</v>
      </c>
      <c r="H166" s="110">
        <v>216.96</v>
      </c>
      <c r="I166" s="3"/>
      <c r="J166" s="110">
        <f t="shared" si="1"/>
        <v>0</v>
      </c>
      <c r="K166" s="22"/>
    </row>
    <row r="167" spans="2:11" s="21" customFormat="1" ht="22.15" customHeight="1" x14ac:dyDescent="0.2">
      <c r="B167" s="22"/>
      <c r="C167" s="106" t="s">
        <v>184</v>
      </c>
      <c r="D167" s="106" t="s">
        <v>88</v>
      </c>
      <c r="E167" s="107" t="s">
        <v>185</v>
      </c>
      <c r="F167" s="108" t="s">
        <v>186</v>
      </c>
      <c r="G167" s="109" t="s">
        <v>187</v>
      </c>
      <c r="H167" s="110">
        <v>170.79</v>
      </c>
      <c r="I167" s="3"/>
      <c r="J167" s="110">
        <f t="shared" si="1"/>
        <v>0</v>
      </c>
      <c r="K167" s="22"/>
    </row>
    <row r="168" spans="2:11" s="21" customFormat="1" ht="22.15" customHeight="1" x14ac:dyDescent="0.2">
      <c r="B168" s="22"/>
      <c r="C168" s="106" t="s">
        <v>188</v>
      </c>
      <c r="D168" s="106" t="s">
        <v>88</v>
      </c>
      <c r="E168" s="107" t="s">
        <v>189</v>
      </c>
      <c r="F168" s="108" t="s">
        <v>190</v>
      </c>
      <c r="G168" s="109" t="s">
        <v>187</v>
      </c>
      <c r="H168" s="110">
        <v>170.79</v>
      </c>
      <c r="I168" s="3"/>
      <c r="J168" s="110">
        <f t="shared" si="1"/>
        <v>0</v>
      </c>
      <c r="K168" s="22"/>
    </row>
    <row r="169" spans="2:11" s="21" customFormat="1" ht="30" customHeight="1" x14ac:dyDescent="0.2">
      <c r="B169" s="22"/>
      <c r="C169" s="106" t="s">
        <v>191</v>
      </c>
      <c r="D169" s="106" t="s">
        <v>88</v>
      </c>
      <c r="E169" s="107" t="s">
        <v>192</v>
      </c>
      <c r="F169" s="108" t="s">
        <v>193</v>
      </c>
      <c r="G169" s="109" t="s">
        <v>187</v>
      </c>
      <c r="H169" s="110">
        <v>170.79</v>
      </c>
      <c r="I169" s="3"/>
      <c r="J169" s="110">
        <f t="shared" si="1"/>
        <v>0</v>
      </c>
      <c r="K169" s="22"/>
    </row>
    <row r="170" spans="2:11" s="21" customFormat="1" ht="22.15" customHeight="1" x14ac:dyDescent="0.2">
      <c r="B170" s="22"/>
      <c r="C170" s="106" t="s">
        <v>194</v>
      </c>
      <c r="D170" s="106" t="s">
        <v>88</v>
      </c>
      <c r="E170" s="107" t="s">
        <v>195</v>
      </c>
      <c r="F170" s="108" t="s">
        <v>196</v>
      </c>
      <c r="G170" s="109" t="s">
        <v>187</v>
      </c>
      <c r="H170" s="110">
        <v>1707.9</v>
      </c>
      <c r="I170" s="3"/>
      <c r="J170" s="110">
        <f t="shared" si="1"/>
        <v>0</v>
      </c>
      <c r="K170" s="22"/>
    </row>
    <row r="171" spans="2:11" s="21" customFormat="1" ht="22.15" customHeight="1" x14ac:dyDescent="0.2">
      <c r="B171" s="22"/>
      <c r="C171" s="106" t="s">
        <v>197</v>
      </c>
      <c r="D171" s="106" t="s">
        <v>88</v>
      </c>
      <c r="E171" s="107" t="s">
        <v>198</v>
      </c>
      <c r="F171" s="108" t="s">
        <v>199</v>
      </c>
      <c r="G171" s="109" t="s">
        <v>187</v>
      </c>
      <c r="H171" s="110">
        <v>170.79</v>
      </c>
      <c r="I171" s="3"/>
      <c r="J171" s="110">
        <f t="shared" si="1"/>
        <v>0</v>
      </c>
      <c r="K171" s="22"/>
    </row>
    <row r="172" spans="2:11" s="21" customFormat="1" ht="22.15" customHeight="1" x14ac:dyDescent="0.2">
      <c r="B172" s="22"/>
      <c r="C172" s="106" t="s">
        <v>200</v>
      </c>
      <c r="D172" s="106" t="s">
        <v>88</v>
      </c>
      <c r="E172" s="107" t="s">
        <v>201</v>
      </c>
      <c r="F172" s="108" t="s">
        <v>202</v>
      </c>
      <c r="G172" s="109" t="s">
        <v>187</v>
      </c>
      <c r="H172" s="110">
        <v>143.30000000000001</v>
      </c>
      <c r="I172" s="3"/>
      <c r="J172" s="110">
        <f t="shared" si="1"/>
        <v>0</v>
      </c>
      <c r="K172" s="22"/>
    </row>
    <row r="173" spans="2:11" s="21" customFormat="1" ht="22.15" customHeight="1" x14ac:dyDescent="0.2">
      <c r="B173" s="22"/>
      <c r="C173" s="106" t="s">
        <v>203</v>
      </c>
      <c r="D173" s="106" t="s">
        <v>88</v>
      </c>
      <c r="E173" s="107" t="s">
        <v>204</v>
      </c>
      <c r="F173" s="108" t="s">
        <v>205</v>
      </c>
      <c r="G173" s="109" t="s">
        <v>187</v>
      </c>
      <c r="H173" s="110">
        <v>27.5</v>
      </c>
      <c r="I173" s="3"/>
      <c r="J173" s="110">
        <f t="shared" si="1"/>
        <v>0</v>
      </c>
      <c r="K173" s="22"/>
    </row>
    <row r="174" spans="2:11" s="99" customFormat="1" ht="25.9" customHeight="1" x14ac:dyDescent="0.2">
      <c r="B174" s="100"/>
      <c r="D174" s="101" t="s">
        <v>47</v>
      </c>
      <c r="E174" s="102" t="s">
        <v>206</v>
      </c>
      <c r="F174" s="102" t="s">
        <v>207</v>
      </c>
      <c r="J174" s="103">
        <f>J175+J177+J181+J187</f>
        <v>0</v>
      </c>
      <c r="K174" s="100"/>
    </row>
    <row r="175" spans="2:11" s="99" customFormat="1" ht="22.9" customHeight="1" x14ac:dyDescent="0.2">
      <c r="B175" s="100"/>
      <c r="D175" s="101" t="s">
        <v>47</v>
      </c>
      <c r="E175" s="104" t="s">
        <v>208</v>
      </c>
      <c r="F175" s="104" t="s">
        <v>209</v>
      </c>
      <c r="J175" s="105">
        <f>J176</f>
        <v>0</v>
      </c>
      <c r="K175" s="100"/>
    </row>
    <row r="176" spans="2:11" s="21" customFormat="1" ht="30" customHeight="1" x14ac:dyDescent="0.2">
      <c r="B176" s="22"/>
      <c r="C176" s="106" t="s">
        <v>210</v>
      </c>
      <c r="D176" s="106" t="s">
        <v>88</v>
      </c>
      <c r="E176" s="107" t="s">
        <v>211</v>
      </c>
      <c r="F176" s="108" t="s">
        <v>212</v>
      </c>
      <c r="G176" s="109" t="s">
        <v>91</v>
      </c>
      <c r="H176" s="110">
        <v>102</v>
      </c>
      <c r="I176" s="3"/>
      <c r="J176" s="110">
        <f>ROUND(I176*H176,2)</f>
        <v>0</v>
      </c>
      <c r="K176" s="22"/>
    </row>
    <row r="177" spans="2:11" s="99" customFormat="1" ht="22.9" customHeight="1" x14ac:dyDescent="0.2">
      <c r="B177" s="100"/>
      <c r="D177" s="101" t="s">
        <v>47</v>
      </c>
      <c r="E177" s="104" t="s">
        <v>213</v>
      </c>
      <c r="F177" s="104" t="s">
        <v>214</v>
      </c>
      <c r="J177" s="105">
        <f>SUM(J178:J180)</f>
        <v>0</v>
      </c>
      <c r="K177" s="100"/>
    </row>
    <row r="178" spans="2:11" s="21" customFormat="1" ht="22.15" customHeight="1" x14ac:dyDescent="0.2">
      <c r="B178" s="22"/>
      <c r="C178" s="106" t="s">
        <v>215</v>
      </c>
      <c r="D178" s="106" t="s">
        <v>88</v>
      </c>
      <c r="E178" s="107" t="s">
        <v>216</v>
      </c>
      <c r="F178" s="108" t="s">
        <v>217</v>
      </c>
      <c r="G178" s="109" t="s">
        <v>100</v>
      </c>
      <c r="H178" s="110">
        <v>10</v>
      </c>
      <c r="I178" s="3"/>
      <c r="J178" s="110">
        <f>ROUND(I178*H178,2)</f>
        <v>0</v>
      </c>
      <c r="K178" s="22"/>
    </row>
    <row r="179" spans="2:11" s="21" customFormat="1" ht="34.9" customHeight="1" x14ac:dyDescent="0.2">
      <c r="B179" s="22"/>
      <c r="C179" s="106" t="s">
        <v>218</v>
      </c>
      <c r="D179" s="106" t="s">
        <v>88</v>
      </c>
      <c r="E179" s="107" t="s">
        <v>219</v>
      </c>
      <c r="F179" s="108" t="s">
        <v>220</v>
      </c>
      <c r="G179" s="109" t="s">
        <v>100</v>
      </c>
      <c r="H179" s="110">
        <v>0.5</v>
      </c>
      <c r="I179" s="3"/>
      <c r="J179" s="110">
        <f>ROUND(I179*H179,2)</f>
        <v>0</v>
      </c>
      <c r="K179" s="22"/>
    </row>
    <row r="180" spans="2:11" s="21" customFormat="1" ht="19.899999999999999" customHeight="1" x14ac:dyDescent="0.2">
      <c r="B180" s="22"/>
      <c r="C180" s="106" t="s">
        <v>221</v>
      </c>
      <c r="D180" s="106" t="s">
        <v>88</v>
      </c>
      <c r="E180" s="107" t="s">
        <v>222</v>
      </c>
      <c r="F180" s="108" t="s">
        <v>223</v>
      </c>
      <c r="G180" s="109" t="s">
        <v>165</v>
      </c>
      <c r="H180" s="110">
        <v>3</v>
      </c>
      <c r="I180" s="3"/>
      <c r="J180" s="110">
        <f>ROUND(I180*H180,2)</f>
        <v>0</v>
      </c>
      <c r="K180" s="22"/>
    </row>
    <row r="181" spans="2:11" s="99" customFormat="1" ht="22.9" customHeight="1" x14ac:dyDescent="0.2">
      <c r="B181" s="100"/>
      <c r="D181" s="101" t="s">
        <v>47</v>
      </c>
      <c r="E181" s="104" t="s">
        <v>224</v>
      </c>
      <c r="F181" s="104" t="s">
        <v>225</v>
      </c>
      <c r="J181" s="105">
        <f>SUM(J182:J186)</f>
        <v>0</v>
      </c>
      <c r="K181" s="100"/>
    </row>
    <row r="182" spans="2:11" s="21" customFormat="1" ht="19.899999999999999" customHeight="1" x14ac:dyDescent="0.2">
      <c r="B182" s="22"/>
      <c r="C182" s="106" t="s">
        <v>226</v>
      </c>
      <c r="D182" s="106" t="s">
        <v>88</v>
      </c>
      <c r="E182" s="107" t="s">
        <v>227</v>
      </c>
      <c r="F182" s="108" t="s">
        <v>228</v>
      </c>
      <c r="G182" s="109" t="s">
        <v>165</v>
      </c>
      <c r="H182" s="110">
        <v>30</v>
      </c>
      <c r="I182" s="3"/>
      <c r="J182" s="110">
        <f>ROUND(I182*H182,2)</f>
        <v>0</v>
      </c>
      <c r="K182" s="22"/>
    </row>
    <row r="183" spans="2:11" s="21" customFormat="1" ht="22.15" customHeight="1" x14ac:dyDescent="0.2">
      <c r="B183" s="22"/>
      <c r="C183" s="106" t="s">
        <v>229</v>
      </c>
      <c r="D183" s="106" t="s">
        <v>88</v>
      </c>
      <c r="E183" s="107" t="s">
        <v>230</v>
      </c>
      <c r="F183" s="108" t="s">
        <v>231</v>
      </c>
      <c r="G183" s="109" t="s">
        <v>100</v>
      </c>
      <c r="H183" s="110">
        <v>30.08</v>
      </c>
      <c r="I183" s="3"/>
      <c r="J183" s="110">
        <f>ROUND(I183*H183,2)</f>
        <v>0</v>
      </c>
      <c r="K183" s="22"/>
    </row>
    <row r="184" spans="2:11" s="21" customFormat="1" ht="22.15" customHeight="1" x14ac:dyDescent="0.2">
      <c r="B184" s="22"/>
      <c r="C184" s="106" t="s">
        <v>232</v>
      </c>
      <c r="D184" s="106" t="s">
        <v>88</v>
      </c>
      <c r="E184" s="107" t="s">
        <v>233</v>
      </c>
      <c r="F184" s="108" t="s">
        <v>234</v>
      </c>
      <c r="G184" s="109" t="s">
        <v>165</v>
      </c>
      <c r="H184" s="110">
        <v>3</v>
      </c>
      <c r="I184" s="3"/>
      <c r="J184" s="110">
        <f>ROUND(I184*H184,2)</f>
        <v>0</v>
      </c>
      <c r="K184" s="22"/>
    </row>
    <row r="185" spans="2:11" s="21" customFormat="1" ht="22.15" customHeight="1" x14ac:dyDescent="0.2">
      <c r="B185" s="22"/>
      <c r="C185" s="106" t="s">
        <v>235</v>
      </c>
      <c r="D185" s="106" t="s">
        <v>88</v>
      </c>
      <c r="E185" s="107" t="s">
        <v>236</v>
      </c>
      <c r="F185" s="108" t="s">
        <v>237</v>
      </c>
      <c r="G185" s="109" t="s">
        <v>165</v>
      </c>
      <c r="H185" s="110">
        <v>4</v>
      </c>
      <c r="I185" s="3"/>
      <c r="J185" s="110">
        <f>ROUND(I185*H185,2)</f>
        <v>0</v>
      </c>
      <c r="K185" s="22"/>
    </row>
    <row r="186" spans="2:11" s="21" customFormat="1" ht="22.15" customHeight="1" x14ac:dyDescent="0.2">
      <c r="B186" s="22"/>
      <c r="C186" s="106" t="s">
        <v>238</v>
      </c>
      <c r="D186" s="106" t="s">
        <v>88</v>
      </c>
      <c r="E186" s="107" t="s">
        <v>239</v>
      </c>
      <c r="F186" s="108" t="s">
        <v>240</v>
      </c>
      <c r="G186" s="109" t="s">
        <v>100</v>
      </c>
      <c r="H186" s="110">
        <v>15</v>
      </c>
      <c r="I186" s="3"/>
      <c r="J186" s="110">
        <f>ROUND(I186*H186,2)</f>
        <v>0</v>
      </c>
      <c r="K186" s="22"/>
    </row>
    <row r="187" spans="2:11" s="99" customFormat="1" ht="22.9" customHeight="1" x14ac:dyDescent="0.2">
      <c r="B187" s="100"/>
      <c r="D187" s="101" t="s">
        <v>47</v>
      </c>
      <c r="E187" s="104" t="s">
        <v>241</v>
      </c>
      <c r="F187" s="104" t="s">
        <v>242</v>
      </c>
      <c r="J187" s="105">
        <f>SUM(J188:J191)</f>
        <v>0</v>
      </c>
      <c r="K187" s="100"/>
    </row>
    <row r="188" spans="2:11" s="21" customFormat="1" ht="22.15" customHeight="1" x14ac:dyDescent="0.2">
      <c r="B188" s="22"/>
      <c r="C188" s="106" t="s">
        <v>243</v>
      </c>
      <c r="D188" s="106" t="s">
        <v>88</v>
      </c>
      <c r="E188" s="107" t="s">
        <v>244</v>
      </c>
      <c r="F188" s="108" t="s">
        <v>245</v>
      </c>
      <c r="G188" s="109" t="s">
        <v>100</v>
      </c>
      <c r="H188" s="110">
        <v>4</v>
      </c>
      <c r="I188" s="3"/>
      <c r="J188" s="110">
        <f>ROUND(I188*H188,2)</f>
        <v>0</v>
      </c>
      <c r="K188" s="22"/>
    </row>
    <row r="189" spans="2:11" s="21" customFormat="1" ht="22.15" customHeight="1" x14ac:dyDescent="0.2">
      <c r="B189" s="22"/>
      <c r="C189" s="106" t="s">
        <v>246</v>
      </c>
      <c r="D189" s="106" t="s">
        <v>88</v>
      </c>
      <c r="E189" s="107" t="s">
        <v>247</v>
      </c>
      <c r="F189" s="108" t="s">
        <v>248</v>
      </c>
      <c r="G189" s="109" t="s">
        <v>165</v>
      </c>
      <c r="H189" s="110">
        <v>4</v>
      </c>
      <c r="I189" s="3"/>
      <c r="J189" s="110">
        <f>ROUND(I189*H189,2)</f>
        <v>0</v>
      </c>
      <c r="K189" s="22"/>
    </row>
    <row r="190" spans="2:11" s="21" customFormat="1" ht="22.15" customHeight="1" x14ac:dyDescent="0.2">
      <c r="B190" s="22"/>
      <c r="C190" s="106" t="s">
        <v>249</v>
      </c>
      <c r="D190" s="106" t="s">
        <v>88</v>
      </c>
      <c r="E190" s="107" t="s">
        <v>250</v>
      </c>
      <c r="F190" s="108" t="s">
        <v>251</v>
      </c>
      <c r="G190" s="109" t="s">
        <v>165</v>
      </c>
      <c r="H190" s="110">
        <v>2</v>
      </c>
      <c r="I190" s="3"/>
      <c r="J190" s="110">
        <f>ROUND(I190*H190,2)</f>
        <v>0</v>
      </c>
      <c r="K190" s="22"/>
    </row>
    <row r="191" spans="2:11" s="21" customFormat="1" ht="30" customHeight="1" x14ac:dyDescent="0.2">
      <c r="B191" s="22"/>
      <c r="C191" s="106" t="s">
        <v>252</v>
      </c>
      <c r="D191" s="106" t="s">
        <v>88</v>
      </c>
      <c r="E191" s="107" t="s">
        <v>253</v>
      </c>
      <c r="F191" s="108" t="s">
        <v>254</v>
      </c>
      <c r="G191" s="109" t="s">
        <v>255</v>
      </c>
      <c r="H191" s="110">
        <v>150</v>
      </c>
      <c r="I191" s="3"/>
      <c r="J191" s="110">
        <f>ROUND(I191*H191,2)</f>
        <v>0</v>
      </c>
      <c r="K191" s="22"/>
    </row>
    <row r="192" spans="2:11" s="99" customFormat="1" ht="25.9" customHeight="1" x14ac:dyDescent="0.2">
      <c r="B192" s="100"/>
      <c r="D192" s="101" t="s">
        <v>47</v>
      </c>
      <c r="E192" s="102" t="s">
        <v>74</v>
      </c>
      <c r="F192" s="102" t="s">
        <v>256</v>
      </c>
      <c r="J192" s="103">
        <f>J193</f>
        <v>0</v>
      </c>
      <c r="K192" s="100"/>
    </row>
    <row r="193" spans="2:11" s="21" customFormat="1" ht="40.15" customHeight="1" x14ac:dyDescent="0.2">
      <c r="B193" s="22"/>
      <c r="C193" s="106" t="s">
        <v>257</v>
      </c>
      <c r="D193" s="106" t="s">
        <v>88</v>
      </c>
      <c r="E193" s="107" t="s">
        <v>258</v>
      </c>
      <c r="F193" s="108" t="s">
        <v>259</v>
      </c>
      <c r="G193" s="109" t="s">
        <v>260</v>
      </c>
      <c r="H193" s="110">
        <v>1</v>
      </c>
      <c r="I193" s="3"/>
      <c r="J193" s="110">
        <f>ROUND(I193*H193,2)</f>
        <v>0</v>
      </c>
      <c r="K193" s="22"/>
    </row>
    <row r="194" spans="2:11" s="21" customFormat="1" ht="6.95" customHeight="1" x14ac:dyDescent="0.2">
      <c r="B194" s="39"/>
      <c r="C194" s="40"/>
      <c r="D194" s="40"/>
      <c r="E194" s="40"/>
      <c r="F194" s="40"/>
      <c r="G194" s="40"/>
      <c r="H194" s="40"/>
      <c r="I194" s="40"/>
      <c r="J194" s="40"/>
      <c r="K194" s="22"/>
    </row>
  </sheetData>
  <sheetProtection algorithmName="SHA-512" hashValue="PCqe+QN9DYLn3nqU84al/UrmXde32VLxH8uqZbnDq7Dx7Lm7Yrluvkizo2e0WBLQaPZhZPpdr26zBlW1PdHoNw==" saltValue="5ELLjH0iVnOc5ce2P2L15g==" spinCount="100000" sheet="1" objects="1" scenarios="1" selectLockedCells="1"/>
  <autoFilter ref="C131:J193" xr:uid="{00000000-0009-0000-0000-000001000000}"/>
  <mergeCells count="13">
    <mergeCell ref="E7:H7"/>
    <mergeCell ref="E9:H9"/>
    <mergeCell ref="E18:H18"/>
    <mergeCell ref="E27:H27"/>
    <mergeCell ref="E82:H82"/>
    <mergeCell ref="D110:F110"/>
    <mergeCell ref="E122:H122"/>
    <mergeCell ref="E124:H124"/>
    <mergeCell ref="E84:H84"/>
    <mergeCell ref="D106:F106"/>
    <mergeCell ref="D107:F107"/>
    <mergeCell ref="D108:F108"/>
    <mergeCell ref="D109:F109"/>
  </mergeCells>
  <pageMargins left="0.39374999999999999" right="0.39374999999999999" top="0.39374999999999999" bottom="0.39374999999999999" header="0" footer="0"/>
  <pageSetup paperSize="9" scale="83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K235"/>
  <sheetViews>
    <sheetView showGridLines="0" topLeftCell="A129" zoomScaleNormal="100" workbookViewId="0">
      <selection activeCell="I141" sqref="I141"/>
    </sheetView>
  </sheetViews>
  <sheetFormatPr defaultRowHeight="11.25" x14ac:dyDescent="0.2"/>
  <cols>
    <col min="1" max="1" width="8.83203125" style="8" customWidth="1"/>
    <col min="2" max="2" width="1.1640625" style="8" customWidth="1"/>
    <col min="3" max="4" width="4.5" style="8" customWidth="1"/>
    <col min="5" max="5" width="18.33203125" style="8" customWidth="1"/>
    <col min="6" max="6" width="54.5" style="8" customWidth="1"/>
    <col min="7" max="7" width="8" style="8" customWidth="1"/>
    <col min="8" max="8" width="15" style="8" customWidth="1"/>
    <col min="9" max="9" width="16.83203125" style="8" customWidth="1"/>
    <col min="10" max="10" width="23.83203125" style="8" customWidth="1"/>
    <col min="11" max="11" width="10" style="8" customWidth="1"/>
    <col min="12" max="16384" width="9.33203125" style="8"/>
  </cols>
  <sheetData>
    <row r="2" spans="2:11" ht="36.950000000000003" customHeight="1" x14ac:dyDescent="0.2"/>
    <row r="3" spans="2:11" ht="6.95" customHeight="1" x14ac:dyDescent="0.2">
      <c r="B3" s="9"/>
      <c r="C3" s="10"/>
      <c r="D3" s="10"/>
      <c r="E3" s="10"/>
      <c r="F3" s="10"/>
      <c r="G3" s="10"/>
      <c r="H3" s="10"/>
      <c r="I3" s="10"/>
      <c r="J3" s="10"/>
      <c r="K3" s="11"/>
    </row>
    <row r="4" spans="2:11" ht="24.95" customHeight="1" x14ac:dyDescent="0.2">
      <c r="B4" s="11"/>
      <c r="D4" s="12" t="s">
        <v>55</v>
      </c>
      <c r="K4" s="11"/>
    </row>
    <row r="5" spans="2:11" ht="6.95" customHeight="1" x14ac:dyDescent="0.2">
      <c r="B5" s="11"/>
      <c r="K5" s="11"/>
    </row>
    <row r="6" spans="2:11" ht="12" customHeight="1" x14ac:dyDescent="0.2">
      <c r="B6" s="11"/>
      <c r="D6" s="16" t="s">
        <v>6</v>
      </c>
      <c r="K6" s="11"/>
    </row>
    <row r="7" spans="2:11" ht="14.45" customHeight="1" x14ac:dyDescent="0.2">
      <c r="B7" s="11"/>
      <c r="E7" s="162" t="str">
        <f>'Rekapitulácia stavby'!K6</f>
        <v>Meniareň Krasňany - Sanácia objektu a stavebné úpravy</v>
      </c>
      <c r="F7" s="163"/>
      <c r="G7" s="163"/>
      <c r="H7" s="163"/>
      <c r="K7" s="11"/>
    </row>
    <row r="8" spans="2:11" s="21" customFormat="1" ht="12" customHeight="1" x14ac:dyDescent="0.2">
      <c r="B8" s="22"/>
      <c r="D8" s="16" t="s">
        <v>56</v>
      </c>
      <c r="K8" s="22"/>
    </row>
    <row r="9" spans="2:11" s="21" customFormat="1" ht="15.6" customHeight="1" x14ac:dyDescent="0.2">
      <c r="B9" s="22"/>
      <c r="E9" s="157" t="s">
        <v>261</v>
      </c>
      <c r="F9" s="164"/>
      <c r="G9" s="164"/>
      <c r="H9" s="164"/>
      <c r="K9" s="22"/>
    </row>
    <row r="10" spans="2:11" s="21" customFormat="1" x14ac:dyDescent="0.2">
      <c r="B10" s="22"/>
      <c r="K10" s="22"/>
    </row>
    <row r="11" spans="2:11" s="21" customFormat="1" ht="12" customHeight="1" x14ac:dyDescent="0.2">
      <c r="B11" s="22"/>
      <c r="D11" s="16" t="s">
        <v>8</v>
      </c>
      <c r="F11" s="14" t="s">
        <v>1</v>
      </c>
      <c r="I11" s="16" t="s">
        <v>9</v>
      </c>
      <c r="J11" s="14" t="s">
        <v>1</v>
      </c>
      <c r="K11" s="22"/>
    </row>
    <row r="12" spans="2:11" s="21" customFormat="1" ht="12" customHeight="1" x14ac:dyDescent="0.2">
      <c r="B12" s="22"/>
      <c r="D12" s="16" t="s">
        <v>10</v>
      </c>
      <c r="F12" s="14" t="s">
        <v>11</v>
      </c>
      <c r="I12" s="16" t="s">
        <v>12</v>
      </c>
      <c r="J12" s="62" t="str">
        <f>IF('Rekapitulácia stavby'!AN8="","",'Rekapitulácia stavby'!AN8)</f>
        <v/>
      </c>
      <c r="K12" s="22"/>
    </row>
    <row r="13" spans="2:11" s="21" customFormat="1" ht="10.9" customHeight="1" x14ac:dyDescent="0.2">
      <c r="B13" s="22"/>
      <c r="K13" s="22"/>
    </row>
    <row r="14" spans="2:11" s="21" customFormat="1" ht="12" customHeight="1" x14ac:dyDescent="0.2">
      <c r="B14" s="22"/>
      <c r="D14" s="16" t="s">
        <v>13</v>
      </c>
      <c r="I14" s="16" t="s">
        <v>14</v>
      </c>
      <c r="J14" s="14" t="s">
        <v>1</v>
      </c>
      <c r="K14" s="22"/>
    </row>
    <row r="15" spans="2:11" s="21" customFormat="1" ht="18" customHeight="1" x14ac:dyDescent="0.2">
      <c r="B15" s="22"/>
      <c r="E15" s="14" t="s">
        <v>15</v>
      </c>
      <c r="I15" s="16" t="s">
        <v>16</v>
      </c>
      <c r="J15" s="14" t="s">
        <v>1</v>
      </c>
      <c r="K15" s="22"/>
    </row>
    <row r="16" spans="2:11" s="21" customFormat="1" ht="6.95" customHeight="1" x14ac:dyDescent="0.2">
      <c r="B16" s="22"/>
      <c r="K16" s="22"/>
    </row>
    <row r="17" spans="2:11" s="21" customFormat="1" ht="12" customHeight="1" x14ac:dyDescent="0.2">
      <c r="B17" s="22"/>
      <c r="D17" s="16" t="s">
        <v>17</v>
      </c>
      <c r="I17" s="16" t="s">
        <v>14</v>
      </c>
      <c r="J17" s="14" t="str">
        <f>IF('Rekapitulácia stavby'!AN13="","",'Rekapitulácia stavby'!AN13)</f>
        <v/>
      </c>
      <c r="K17" s="22"/>
    </row>
    <row r="18" spans="2:11" s="21" customFormat="1" ht="18" customHeight="1" x14ac:dyDescent="0.2">
      <c r="B18" s="22"/>
      <c r="E18" s="129" t="str">
        <f>IF('Rekapitulácia stavby'!E14="","",'Rekapitulácia stavby'!E14)</f>
        <v/>
      </c>
      <c r="F18" s="129"/>
      <c r="G18" s="129"/>
      <c r="H18" s="129"/>
      <c r="I18" s="16" t="s">
        <v>16</v>
      </c>
      <c r="J18" s="14" t="str">
        <f>IF('Rekapitulácia stavby'!AN14="","",'Rekapitulácia stavby'!AN14)</f>
        <v/>
      </c>
      <c r="K18" s="22"/>
    </row>
    <row r="19" spans="2:11" s="21" customFormat="1" ht="6.95" customHeight="1" x14ac:dyDescent="0.2">
      <c r="B19" s="22"/>
      <c r="K19" s="22"/>
    </row>
    <row r="20" spans="2:11" s="21" customFormat="1" ht="12" customHeight="1" x14ac:dyDescent="0.2">
      <c r="B20" s="22"/>
      <c r="D20" s="16" t="s">
        <v>18</v>
      </c>
      <c r="I20" s="16" t="s">
        <v>14</v>
      </c>
      <c r="J20" s="14" t="s">
        <v>1</v>
      </c>
      <c r="K20" s="22"/>
    </row>
    <row r="21" spans="2:11" s="21" customFormat="1" ht="18" customHeight="1" x14ac:dyDescent="0.2">
      <c r="B21" s="22"/>
      <c r="E21" s="14" t="s">
        <v>19</v>
      </c>
      <c r="I21" s="16" t="s">
        <v>16</v>
      </c>
      <c r="J21" s="14" t="s">
        <v>1</v>
      </c>
      <c r="K21" s="22"/>
    </row>
    <row r="22" spans="2:11" s="21" customFormat="1" ht="6.95" customHeight="1" x14ac:dyDescent="0.2">
      <c r="B22" s="22"/>
      <c r="K22" s="22"/>
    </row>
    <row r="23" spans="2:11" s="21" customFormat="1" ht="12" customHeight="1" x14ac:dyDescent="0.2">
      <c r="B23" s="22"/>
      <c r="D23" s="16" t="s">
        <v>20</v>
      </c>
      <c r="I23" s="16" t="s">
        <v>14</v>
      </c>
      <c r="J23" s="14" t="str">
        <f>IF('Rekapitulácia stavby'!AN19="","",'Rekapitulácia stavby'!AN19)</f>
        <v/>
      </c>
      <c r="K23" s="22"/>
    </row>
    <row r="24" spans="2:11" s="21" customFormat="1" ht="18" customHeight="1" x14ac:dyDescent="0.2">
      <c r="B24" s="22"/>
      <c r="E24" s="14" t="str">
        <f>IF('Rekapitulácia stavby'!E20="","",'Rekapitulácia stavby'!E20)</f>
        <v xml:space="preserve"> </v>
      </c>
      <c r="I24" s="16" t="s">
        <v>16</v>
      </c>
      <c r="J24" s="14" t="str">
        <f>IF('Rekapitulácia stavby'!AN20="","",'Rekapitulácia stavby'!AN20)</f>
        <v/>
      </c>
      <c r="K24" s="22"/>
    </row>
    <row r="25" spans="2:11" s="21" customFormat="1" ht="6.95" customHeight="1" x14ac:dyDescent="0.2">
      <c r="B25" s="22"/>
      <c r="K25" s="22"/>
    </row>
    <row r="26" spans="2:11" s="21" customFormat="1" ht="12" customHeight="1" x14ac:dyDescent="0.2">
      <c r="B26" s="22"/>
      <c r="D26" s="16" t="s">
        <v>22</v>
      </c>
      <c r="K26" s="22"/>
    </row>
    <row r="27" spans="2:11" s="63" customFormat="1" ht="14.45" customHeight="1" x14ac:dyDescent="0.2">
      <c r="B27" s="64"/>
      <c r="E27" s="134" t="s">
        <v>1</v>
      </c>
      <c r="F27" s="134"/>
      <c r="G27" s="134"/>
      <c r="H27" s="134"/>
      <c r="K27" s="64"/>
    </row>
    <row r="28" spans="2:11" s="21" customFormat="1" ht="6.95" customHeight="1" x14ac:dyDescent="0.2">
      <c r="B28" s="22"/>
      <c r="K28" s="22"/>
    </row>
    <row r="29" spans="2:11" s="21" customFormat="1" ht="6.95" customHeight="1" x14ac:dyDescent="0.2">
      <c r="B29" s="22"/>
      <c r="D29" s="65"/>
      <c r="E29" s="65"/>
      <c r="F29" s="65"/>
      <c r="G29" s="65"/>
      <c r="H29" s="65"/>
      <c r="I29" s="65"/>
      <c r="J29" s="65"/>
      <c r="K29" s="22"/>
    </row>
    <row r="30" spans="2:11" s="21" customFormat="1" ht="14.45" customHeight="1" x14ac:dyDescent="0.2">
      <c r="B30" s="22"/>
      <c r="D30" s="14" t="s">
        <v>58</v>
      </c>
      <c r="J30" s="20">
        <f>J93</f>
        <v>0</v>
      </c>
      <c r="K30" s="22"/>
    </row>
    <row r="31" spans="2:11" s="21" customFormat="1" ht="14.45" customHeight="1" x14ac:dyDescent="0.2">
      <c r="B31" s="22"/>
      <c r="D31" s="19" t="s">
        <v>53</v>
      </c>
      <c r="J31" s="20">
        <f>J111</f>
        <v>0</v>
      </c>
      <c r="K31" s="22"/>
    </row>
    <row r="32" spans="2:11" s="21" customFormat="1" ht="25.35" customHeight="1" x14ac:dyDescent="0.2">
      <c r="B32" s="22"/>
      <c r="D32" s="66" t="s">
        <v>26</v>
      </c>
      <c r="G32" s="67" t="s">
        <v>32</v>
      </c>
      <c r="H32" s="68" t="s">
        <v>33</v>
      </c>
      <c r="J32" s="54">
        <f>ROUND(J30+J31,2)</f>
        <v>0</v>
      </c>
      <c r="K32" s="22"/>
    </row>
    <row r="33" spans="2:11" s="21" customFormat="1" ht="6.95" customHeight="1" x14ac:dyDescent="0.2">
      <c r="B33" s="22"/>
      <c r="D33" s="65"/>
      <c r="E33" s="65"/>
      <c r="F33" s="65"/>
      <c r="G33" s="65"/>
      <c r="H33" s="65"/>
      <c r="I33" s="65"/>
      <c r="J33" s="65"/>
      <c r="K33" s="22"/>
    </row>
    <row r="34" spans="2:11" s="21" customFormat="1" ht="14.45" customHeight="1" x14ac:dyDescent="0.2">
      <c r="B34" s="22"/>
      <c r="F34" s="25" t="s">
        <v>28</v>
      </c>
      <c r="I34" s="25" t="s">
        <v>27</v>
      </c>
      <c r="J34" s="25" t="s">
        <v>29</v>
      </c>
      <c r="K34" s="22"/>
    </row>
    <row r="35" spans="2:11" s="21" customFormat="1" ht="14.45" customHeight="1" x14ac:dyDescent="0.2">
      <c r="B35" s="22"/>
      <c r="D35" s="69" t="s">
        <v>30</v>
      </c>
      <c r="E35" s="14"/>
      <c r="F35" s="20">
        <f>J32</f>
        <v>0</v>
      </c>
      <c r="G35" s="112"/>
      <c r="H35" s="112"/>
      <c r="I35" s="71">
        <v>0.2</v>
      </c>
      <c r="J35" s="20">
        <f>ROUND(F35*I35,2)</f>
        <v>0</v>
      </c>
      <c r="K35" s="22"/>
    </row>
    <row r="36" spans="2:11" s="21" customFormat="1" ht="14.45" customHeight="1" x14ac:dyDescent="0.2">
      <c r="B36" s="22"/>
      <c r="E36" s="31"/>
      <c r="F36" s="113"/>
      <c r="G36" s="70"/>
      <c r="H36" s="70"/>
      <c r="I36" s="114"/>
      <c r="J36" s="113"/>
      <c r="K36" s="22"/>
    </row>
    <row r="37" spans="2:11" s="21" customFormat="1" ht="6.95" customHeight="1" x14ac:dyDescent="0.2">
      <c r="B37" s="22"/>
      <c r="K37" s="22"/>
    </row>
    <row r="38" spans="2:11" s="21" customFormat="1" ht="25.35" customHeight="1" x14ac:dyDescent="0.2">
      <c r="B38" s="22"/>
      <c r="C38" s="60"/>
      <c r="D38" s="73" t="s">
        <v>31</v>
      </c>
      <c r="E38" s="49"/>
      <c r="F38" s="49"/>
      <c r="G38" s="74" t="s">
        <v>32</v>
      </c>
      <c r="H38" s="75" t="s">
        <v>33</v>
      </c>
      <c r="I38" s="49"/>
      <c r="J38" s="76">
        <f>J32+J35</f>
        <v>0</v>
      </c>
      <c r="K38" s="22"/>
    </row>
    <row r="39" spans="2:11" s="21" customFormat="1" ht="14.45" customHeight="1" x14ac:dyDescent="0.2">
      <c r="B39" s="22"/>
      <c r="K39" s="22"/>
    </row>
    <row r="40" spans="2:11" ht="14.45" customHeight="1" x14ac:dyDescent="0.2">
      <c r="B40" s="11"/>
      <c r="K40" s="11"/>
    </row>
    <row r="41" spans="2:11" ht="14.45" customHeight="1" x14ac:dyDescent="0.2">
      <c r="B41" s="11"/>
      <c r="K41" s="11"/>
    </row>
    <row r="42" spans="2:11" ht="14.45" customHeight="1" x14ac:dyDescent="0.2">
      <c r="B42" s="11"/>
      <c r="K42" s="11"/>
    </row>
    <row r="43" spans="2:11" ht="14.45" customHeight="1" x14ac:dyDescent="0.2">
      <c r="B43" s="11"/>
      <c r="K43" s="11"/>
    </row>
    <row r="44" spans="2:11" ht="14.45" customHeight="1" x14ac:dyDescent="0.2">
      <c r="B44" s="11"/>
      <c r="K44" s="11"/>
    </row>
    <row r="45" spans="2:11" ht="14.45" customHeight="1" x14ac:dyDescent="0.2">
      <c r="B45" s="11"/>
      <c r="K45" s="11"/>
    </row>
    <row r="46" spans="2:11" ht="14.45" customHeight="1" x14ac:dyDescent="0.2">
      <c r="B46" s="11"/>
      <c r="K46" s="11"/>
    </row>
    <row r="47" spans="2:11" s="21" customFormat="1" ht="14.45" customHeight="1" x14ac:dyDescent="0.2">
      <c r="B47" s="22"/>
      <c r="D47" s="36" t="s">
        <v>34</v>
      </c>
      <c r="E47" s="37"/>
      <c r="F47" s="37"/>
      <c r="G47" s="36" t="s">
        <v>35</v>
      </c>
      <c r="H47" s="37"/>
      <c r="I47" s="37"/>
      <c r="J47" s="37"/>
      <c r="K47" s="22"/>
    </row>
    <row r="48" spans="2:11" x14ac:dyDescent="0.2">
      <c r="B48" s="11"/>
      <c r="K48" s="11"/>
    </row>
    <row r="49" spans="2:11" x14ac:dyDescent="0.2">
      <c r="B49" s="11"/>
      <c r="K49" s="11"/>
    </row>
    <row r="50" spans="2:11" x14ac:dyDescent="0.2">
      <c r="B50" s="11"/>
      <c r="K50" s="11"/>
    </row>
    <row r="51" spans="2:11" x14ac:dyDescent="0.2">
      <c r="B51" s="11"/>
      <c r="K51" s="11"/>
    </row>
    <row r="52" spans="2:11" x14ac:dyDescent="0.2">
      <c r="B52" s="11"/>
      <c r="K52" s="11"/>
    </row>
    <row r="53" spans="2:11" x14ac:dyDescent="0.2">
      <c r="B53" s="11"/>
      <c r="K53" s="11"/>
    </row>
    <row r="54" spans="2:11" x14ac:dyDescent="0.2">
      <c r="B54" s="11"/>
      <c r="K54" s="11"/>
    </row>
    <row r="55" spans="2:11" x14ac:dyDescent="0.2">
      <c r="B55" s="11"/>
      <c r="K55" s="11"/>
    </row>
    <row r="56" spans="2:11" x14ac:dyDescent="0.2">
      <c r="B56" s="11"/>
      <c r="K56" s="11"/>
    </row>
    <row r="57" spans="2:11" x14ac:dyDescent="0.2">
      <c r="B57" s="11"/>
      <c r="K57" s="11"/>
    </row>
    <row r="58" spans="2:11" s="21" customFormat="1" ht="12.75" x14ac:dyDescent="0.2">
      <c r="B58" s="22"/>
      <c r="D58" s="38" t="s">
        <v>36</v>
      </c>
      <c r="E58" s="24"/>
      <c r="F58" s="77" t="s">
        <v>37</v>
      </c>
      <c r="G58" s="38" t="s">
        <v>36</v>
      </c>
      <c r="H58" s="24"/>
      <c r="I58" s="24"/>
      <c r="J58" s="78" t="s">
        <v>37</v>
      </c>
      <c r="K58" s="22"/>
    </row>
    <row r="59" spans="2:11" x14ac:dyDescent="0.2">
      <c r="B59" s="11"/>
      <c r="K59" s="11"/>
    </row>
    <row r="60" spans="2:11" x14ac:dyDescent="0.2">
      <c r="B60" s="11"/>
      <c r="K60" s="11"/>
    </row>
    <row r="61" spans="2:11" x14ac:dyDescent="0.2">
      <c r="B61" s="11"/>
      <c r="K61" s="11"/>
    </row>
    <row r="62" spans="2:11" s="21" customFormat="1" ht="12.75" x14ac:dyDescent="0.2">
      <c r="B62" s="22"/>
      <c r="D62" s="36" t="s">
        <v>38</v>
      </c>
      <c r="E62" s="37"/>
      <c r="F62" s="37"/>
      <c r="G62" s="36" t="s">
        <v>39</v>
      </c>
      <c r="H62" s="37"/>
      <c r="I62" s="37"/>
      <c r="J62" s="37"/>
      <c r="K62" s="22"/>
    </row>
    <row r="63" spans="2:11" x14ac:dyDescent="0.2">
      <c r="B63" s="11"/>
      <c r="K63" s="11"/>
    </row>
    <row r="64" spans="2:11" x14ac:dyDescent="0.2">
      <c r="B64" s="11"/>
      <c r="K64" s="11"/>
    </row>
    <row r="65" spans="2:11" x14ac:dyDescent="0.2">
      <c r="B65" s="11"/>
      <c r="K65" s="11"/>
    </row>
    <row r="66" spans="2:11" x14ac:dyDescent="0.2">
      <c r="B66" s="11"/>
      <c r="K66" s="11"/>
    </row>
    <row r="67" spans="2:11" x14ac:dyDescent="0.2">
      <c r="B67" s="11"/>
      <c r="K67" s="11"/>
    </row>
    <row r="68" spans="2:11" x14ac:dyDescent="0.2">
      <c r="B68" s="11"/>
      <c r="K68" s="11"/>
    </row>
    <row r="69" spans="2:11" x14ac:dyDescent="0.2">
      <c r="B69" s="11"/>
      <c r="K69" s="11"/>
    </row>
    <row r="70" spans="2:11" x14ac:dyDescent="0.2">
      <c r="B70" s="11"/>
      <c r="K70" s="11"/>
    </row>
    <row r="71" spans="2:11" x14ac:dyDescent="0.2">
      <c r="B71" s="11"/>
      <c r="K71" s="11"/>
    </row>
    <row r="72" spans="2:11" x14ac:dyDescent="0.2">
      <c r="B72" s="11"/>
      <c r="K72" s="11"/>
    </row>
    <row r="73" spans="2:11" s="21" customFormat="1" ht="12.75" x14ac:dyDescent="0.2">
      <c r="B73" s="22"/>
      <c r="D73" s="38" t="s">
        <v>36</v>
      </c>
      <c r="E73" s="24"/>
      <c r="F73" s="77" t="s">
        <v>37</v>
      </c>
      <c r="G73" s="38" t="s">
        <v>36</v>
      </c>
      <c r="H73" s="24"/>
      <c r="I73" s="24"/>
      <c r="J73" s="78" t="s">
        <v>37</v>
      </c>
      <c r="K73" s="22"/>
    </row>
    <row r="74" spans="2:11" s="21" customFormat="1" ht="14.45" customHeight="1" x14ac:dyDescent="0.2">
      <c r="B74" s="39"/>
      <c r="C74" s="40"/>
      <c r="D74" s="40"/>
      <c r="E74" s="40"/>
      <c r="F74" s="40"/>
      <c r="G74" s="40"/>
      <c r="H74" s="40"/>
      <c r="I74" s="40"/>
      <c r="J74" s="40"/>
      <c r="K74" s="22"/>
    </row>
    <row r="78" spans="2:11" s="21" customFormat="1" ht="6.95" customHeight="1" x14ac:dyDescent="0.2">
      <c r="B78" s="41"/>
      <c r="C78" s="42"/>
      <c r="D78" s="42"/>
      <c r="E78" s="42"/>
      <c r="F78" s="42"/>
      <c r="G78" s="42"/>
      <c r="H78" s="42"/>
      <c r="I78" s="42"/>
      <c r="J78" s="42"/>
      <c r="K78" s="22"/>
    </row>
    <row r="79" spans="2:11" s="21" customFormat="1" ht="24.95" customHeight="1" x14ac:dyDescent="0.2">
      <c r="B79" s="22"/>
      <c r="C79" s="12" t="s">
        <v>59</v>
      </c>
      <c r="K79" s="22"/>
    </row>
    <row r="80" spans="2:11" s="21" customFormat="1" ht="6.95" customHeight="1" x14ac:dyDescent="0.2">
      <c r="B80" s="22"/>
      <c r="K80" s="22"/>
    </row>
    <row r="81" spans="2:11" s="21" customFormat="1" ht="12" customHeight="1" x14ac:dyDescent="0.2">
      <c r="B81" s="22"/>
      <c r="C81" s="16" t="s">
        <v>6</v>
      </c>
      <c r="K81" s="22"/>
    </row>
    <row r="82" spans="2:11" s="21" customFormat="1" ht="14.45" customHeight="1" x14ac:dyDescent="0.2">
      <c r="B82" s="22"/>
      <c r="E82" s="162" t="str">
        <f>E7</f>
        <v>Meniareň Krasňany - Sanácia objektu a stavebné úpravy</v>
      </c>
      <c r="F82" s="163"/>
      <c r="G82" s="163"/>
      <c r="H82" s="163"/>
      <c r="K82" s="22"/>
    </row>
    <row r="83" spans="2:11" s="21" customFormat="1" ht="12" customHeight="1" x14ac:dyDescent="0.2">
      <c r="B83" s="22"/>
      <c r="C83" s="16" t="s">
        <v>56</v>
      </c>
      <c r="K83" s="22"/>
    </row>
    <row r="84" spans="2:11" s="21" customFormat="1" ht="15.6" customHeight="1" x14ac:dyDescent="0.2">
      <c r="B84" s="22"/>
      <c r="E84" s="157" t="str">
        <f>E9</f>
        <v>2 - Stavebné úpravy</v>
      </c>
      <c r="F84" s="164"/>
      <c r="G84" s="164"/>
      <c r="H84" s="164"/>
      <c r="K84" s="22"/>
    </row>
    <row r="85" spans="2:11" s="21" customFormat="1" ht="6.95" customHeight="1" x14ac:dyDescent="0.2">
      <c r="B85" s="22"/>
      <c r="K85" s="22"/>
    </row>
    <row r="86" spans="2:11" s="21" customFormat="1" ht="12" customHeight="1" x14ac:dyDescent="0.2">
      <c r="B86" s="22"/>
      <c r="C86" s="16" t="s">
        <v>10</v>
      </c>
      <c r="F86" s="14" t="str">
        <f>F12</f>
        <v>Bratislava - Rača</v>
      </c>
      <c r="I86" s="16" t="s">
        <v>12</v>
      </c>
      <c r="J86" s="48" t="str">
        <f>IF(J12="","",J12)</f>
        <v/>
      </c>
      <c r="K86" s="22"/>
    </row>
    <row r="87" spans="2:11" s="21" customFormat="1" ht="6.95" customHeight="1" x14ac:dyDescent="0.2">
      <c r="B87" s="22"/>
      <c r="K87" s="22"/>
    </row>
    <row r="88" spans="2:11" s="21" customFormat="1" ht="40.9" customHeight="1" x14ac:dyDescent="0.2">
      <c r="B88" s="22"/>
      <c r="C88" s="16" t="s">
        <v>13</v>
      </c>
      <c r="F88" s="14" t="str">
        <f>E15</f>
        <v>Dopravný podnik Bratislava, a.s., Olejkárska 1, BA</v>
      </c>
      <c r="I88" s="16" t="s">
        <v>18</v>
      </c>
      <c r="J88" s="17" t="str">
        <f>E21</f>
        <v>DOPRAVOPROJEKT a.s., Kominárska 2,4, 832 03 BA</v>
      </c>
      <c r="K88" s="22"/>
    </row>
    <row r="89" spans="2:11" s="21" customFormat="1" ht="15.6" customHeight="1" x14ac:dyDescent="0.2">
      <c r="B89" s="22"/>
      <c r="C89" s="16" t="s">
        <v>17</v>
      </c>
      <c r="F89" s="14" t="str">
        <f>IF(E18="","",E18)</f>
        <v/>
      </c>
      <c r="I89" s="16" t="s">
        <v>20</v>
      </c>
      <c r="J89" s="17" t="str">
        <f>E24</f>
        <v xml:space="preserve"> </v>
      </c>
      <c r="K89" s="22"/>
    </row>
    <row r="90" spans="2:11" s="21" customFormat="1" ht="10.35" customHeight="1" x14ac:dyDescent="0.2">
      <c r="B90" s="22"/>
      <c r="K90" s="22"/>
    </row>
    <row r="91" spans="2:11" s="21" customFormat="1" ht="29.25" customHeight="1" x14ac:dyDescent="0.2">
      <c r="B91" s="22"/>
      <c r="C91" s="79" t="s">
        <v>60</v>
      </c>
      <c r="D91" s="60"/>
      <c r="E91" s="60"/>
      <c r="F91" s="60"/>
      <c r="G91" s="60"/>
      <c r="H91" s="60"/>
      <c r="I91" s="60"/>
      <c r="J91" s="80" t="s">
        <v>61</v>
      </c>
      <c r="K91" s="22"/>
    </row>
    <row r="92" spans="2:11" s="21" customFormat="1" ht="10.35" customHeight="1" x14ac:dyDescent="0.2">
      <c r="B92" s="22"/>
      <c r="K92" s="22"/>
    </row>
    <row r="93" spans="2:11" s="21" customFormat="1" ht="22.9" customHeight="1" x14ac:dyDescent="0.2">
      <c r="B93" s="22"/>
      <c r="C93" s="81" t="s">
        <v>62</v>
      </c>
      <c r="J93" s="54">
        <f>J138</f>
        <v>0</v>
      </c>
      <c r="K93" s="22"/>
    </row>
    <row r="94" spans="2:11" s="82" customFormat="1" ht="24.95" customHeight="1" x14ac:dyDescent="0.2">
      <c r="B94" s="83"/>
      <c r="D94" s="84" t="s">
        <v>63</v>
      </c>
      <c r="E94" s="85"/>
      <c r="F94" s="85"/>
      <c r="G94" s="85"/>
      <c r="H94" s="85"/>
      <c r="I94" s="85"/>
      <c r="J94" s="86">
        <f>J139</f>
        <v>0</v>
      </c>
      <c r="K94" s="83"/>
    </row>
    <row r="95" spans="2:11" s="87" customFormat="1" ht="19.899999999999999" customHeight="1" x14ac:dyDescent="0.2">
      <c r="B95" s="88"/>
      <c r="D95" s="89" t="s">
        <v>64</v>
      </c>
      <c r="E95" s="90"/>
      <c r="F95" s="90"/>
      <c r="G95" s="90"/>
      <c r="H95" s="90"/>
      <c r="I95" s="90"/>
      <c r="J95" s="91">
        <f>J140</f>
        <v>0</v>
      </c>
      <c r="K95" s="88"/>
    </row>
    <row r="96" spans="2:11" s="87" customFormat="1" ht="19.899999999999999" customHeight="1" x14ac:dyDescent="0.2">
      <c r="B96" s="88"/>
      <c r="D96" s="89" t="s">
        <v>262</v>
      </c>
      <c r="E96" s="90"/>
      <c r="F96" s="90"/>
      <c r="G96" s="90"/>
      <c r="H96" s="90"/>
      <c r="I96" s="90"/>
      <c r="J96" s="91">
        <f>J147</f>
        <v>0</v>
      </c>
      <c r="K96" s="88"/>
    </row>
    <row r="97" spans="2:11" s="87" customFormat="1" ht="19.899999999999999" customHeight="1" x14ac:dyDescent="0.2">
      <c r="B97" s="88"/>
      <c r="D97" s="89" t="s">
        <v>263</v>
      </c>
      <c r="E97" s="90"/>
      <c r="F97" s="90"/>
      <c r="G97" s="90"/>
      <c r="H97" s="90"/>
      <c r="I97" s="90"/>
      <c r="J97" s="91">
        <f>J149</f>
        <v>0</v>
      </c>
      <c r="K97" s="88"/>
    </row>
    <row r="98" spans="2:11" s="87" customFormat="1" ht="19.899999999999999" customHeight="1" x14ac:dyDescent="0.2">
      <c r="B98" s="88"/>
      <c r="D98" s="89" t="s">
        <v>264</v>
      </c>
      <c r="E98" s="90"/>
      <c r="F98" s="90"/>
      <c r="G98" s="90"/>
      <c r="H98" s="90"/>
      <c r="I98" s="90"/>
      <c r="J98" s="91">
        <f>J157</f>
        <v>0</v>
      </c>
      <c r="K98" s="88"/>
    </row>
    <row r="99" spans="2:11" s="87" customFormat="1" ht="19.899999999999999" customHeight="1" x14ac:dyDescent="0.2">
      <c r="B99" s="88"/>
      <c r="D99" s="89" t="s">
        <v>265</v>
      </c>
      <c r="E99" s="90"/>
      <c r="F99" s="90"/>
      <c r="G99" s="90"/>
      <c r="H99" s="90"/>
      <c r="I99" s="90"/>
      <c r="J99" s="91">
        <f>J159</f>
        <v>0</v>
      </c>
      <c r="K99" s="88"/>
    </row>
    <row r="100" spans="2:11" s="87" customFormat="1" ht="19.899999999999999" customHeight="1" x14ac:dyDescent="0.2">
      <c r="B100" s="88"/>
      <c r="D100" s="89" t="s">
        <v>266</v>
      </c>
      <c r="E100" s="90"/>
      <c r="F100" s="90"/>
      <c r="G100" s="90"/>
      <c r="H100" s="90"/>
      <c r="I100" s="90"/>
      <c r="J100" s="91">
        <f>J167</f>
        <v>0</v>
      </c>
      <c r="K100" s="88"/>
    </row>
    <row r="101" spans="2:11" s="87" customFormat="1" ht="19.899999999999999" customHeight="1" x14ac:dyDescent="0.2">
      <c r="B101" s="88"/>
      <c r="D101" s="89" t="s">
        <v>65</v>
      </c>
      <c r="E101" s="90"/>
      <c r="F101" s="90"/>
      <c r="G101" s="90"/>
      <c r="H101" s="90"/>
      <c r="I101" s="90"/>
      <c r="J101" s="91">
        <f>J184</f>
        <v>0</v>
      </c>
      <c r="K101" s="88"/>
    </row>
    <row r="102" spans="2:11" s="82" customFormat="1" ht="24.95" customHeight="1" x14ac:dyDescent="0.2">
      <c r="B102" s="83"/>
      <c r="D102" s="84" t="s">
        <v>66</v>
      </c>
      <c r="E102" s="85"/>
      <c r="F102" s="85"/>
      <c r="G102" s="85"/>
      <c r="H102" s="85"/>
      <c r="I102" s="85"/>
      <c r="J102" s="86">
        <f>J191</f>
        <v>0</v>
      </c>
      <c r="K102" s="83"/>
    </row>
    <row r="103" spans="2:11" s="87" customFormat="1" ht="19.899999999999999" customHeight="1" x14ac:dyDescent="0.2">
      <c r="B103" s="88"/>
      <c r="D103" s="89" t="s">
        <v>267</v>
      </c>
      <c r="E103" s="90"/>
      <c r="F103" s="90"/>
      <c r="G103" s="90"/>
      <c r="H103" s="90"/>
      <c r="I103" s="90"/>
      <c r="J103" s="91">
        <f>J192</f>
        <v>0</v>
      </c>
      <c r="K103" s="88"/>
    </row>
    <row r="104" spans="2:11" s="87" customFormat="1" ht="19.899999999999999" customHeight="1" x14ac:dyDescent="0.2">
      <c r="B104" s="88"/>
      <c r="D104" s="89" t="s">
        <v>268</v>
      </c>
      <c r="E104" s="90"/>
      <c r="F104" s="90"/>
      <c r="G104" s="90"/>
      <c r="H104" s="90"/>
      <c r="I104" s="90"/>
      <c r="J104" s="91">
        <f>J206</f>
        <v>0</v>
      </c>
      <c r="K104" s="88"/>
    </row>
    <row r="105" spans="2:11" s="87" customFormat="1" ht="19.899999999999999" customHeight="1" x14ac:dyDescent="0.2">
      <c r="B105" s="88"/>
      <c r="D105" s="89" t="s">
        <v>68</v>
      </c>
      <c r="E105" s="90"/>
      <c r="F105" s="90"/>
      <c r="G105" s="90"/>
      <c r="H105" s="90"/>
      <c r="I105" s="90"/>
      <c r="J105" s="91">
        <f>J210</f>
        <v>0</v>
      </c>
      <c r="K105" s="88"/>
    </row>
    <row r="106" spans="2:11" s="87" customFormat="1" ht="19.899999999999999" customHeight="1" x14ac:dyDescent="0.2">
      <c r="B106" s="88"/>
      <c r="D106" s="89" t="s">
        <v>69</v>
      </c>
      <c r="E106" s="90"/>
      <c r="F106" s="90"/>
      <c r="G106" s="90"/>
      <c r="H106" s="90"/>
      <c r="I106" s="90"/>
      <c r="J106" s="91">
        <f>J214</f>
        <v>0</v>
      </c>
      <c r="K106" s="88"/>
    </row>
    <row r="107" spans="2:11" s="87" customFormat="1" ht="19.899999999999999" customHeight="1" x14ac:dyDescent="0.2">
      <c r="B107" s="88"/>
      <c r="D107" s="89" t="s">
        <v>70</v>
      </c>
      <c r="E107" s="90"/>
      <c r="F107" s="90"/>
      <c r="G107" s="90"/>
      <c r="H107" s="90"/>
      <c r="I107" s="90"/>
      <c r="J107" s="91">
        <f>J227</f>
        <v>0</v>
      </c>
      <c r="K107" s="88"/>
    </row>
    <row r="108" spans="2:11" s="87" customFormat="1" ht="19.899999999999999" customHeight="1" x14ac:dyDescent="0.2">
      <c r="B108" s="88"/>
      <c r="D108" s="89" t="s">
        <v>269</v>
      </c>
      <c r="E108" s="90"/>
      <c r="F108" s="90"/>
      <c r="G108" s="90"/>
      <c r="H108" s="90"/>
      <c r="I108" s="90"/>
      <c r="J108" s="91">
        <f>J232</f>
        <v>0</v>
      </c>
      <c r="K108" s="88"/>
    </row>
    <row r="109" spans="2:11" s="21" customFormat="1" ht="21.75" customHeight="1" x14ac:dyDescent="0.2">
      <c r="B109" s="22"/>
      <c r="K109" s="22"/>
    </row>
    <row r="110" spans="2:11" s="21" customFormat="1" ht="6.95" customHeight="1" x14ac:dyDescent="0.2">
      <c r="B110" s="22"/>
      <c r="K110" s="22"/>
    </row>
    <row r="111" spans="2:11" s="21" customFormat="1" ht="29.25" customHeight="1" x14ac:dyDescent="0.2">
      <c r="B111" s="22"/>
      <c r="C111" s="81" t="s">
        <v>72</v>
      </c>
      <c r="J111" s="92">
        <f>ROUND(J112,2)+ROUND(J113,2)+ROUND(J114,2)+ROUND(J115,2)+ROUND(J116,2)+ROUND(J117,2)</f>
        <v>0</v>
      </c>
      <c r="K111" s="22"/>
    </row>
    <row r="112" spans="2:11" s="21" customFormat="1" ht="18" customHeight="1" x14ac:dyDescent="0.2">
      <c r="B112" s="22"/>
      <c r="D112" s="142" t="s">
        <v>73</v>
      </c>
      <c r="E112" s="143"/>
      <c r="F112" s="143"/>
      <c r="J112" s="2">
        <v>0</v>
      </c>
      <c r="K112" s="22"/>
    </row>
    <row r="113" spans="2:11" s="21" customFormat="1" ht="18" customHeight="1" x14ac:dyDescent="0.2">
      <c r="B113" s="22"/>
      <c r="D113" s="142" t="s">
        <v>75</v>
      </c>
      <c r="E113" s="143"/>
      <c r="F113" s="143"/>
      <c r="J113" s="2">
        <v>0</v>
      </c>
      <c r="K113" s="22"/>
    </row>
    <row r="114" spans="2:11" s="21" customFormat="1" ht="18" customHeight="1" x14ac:dyDescent="0.2">
      <c r="B114" s="22"/>
      <c r="D114" s="142" t="s">
        <v>76</v>
      </c>
      <c r="E114" s="143"/>
      <c r="F114" s="143"/>
      <c r="J114" s="2">
        <v>0</v>
      </c>
      <c r="K114" s="22"/>
    </row>
    <row r="115" spans="2:11" s="21" customFormat="1" ht="18" customHeight="1" x14ac:dyDescent="0.2">
      <c r="B115" s="22"/>
      <c r="D115" s="142" t="s">
        <v>77</v>
      </c>
      <c r="E115" s="143"/>
      <c r="F115" s="143"/>
      <c r="J115" s="2">
        <v>0</v>
      </c>
      <c r="K115" s="22"/>
    </row>
    <row r="116" spans="2:11" s="21" customFormat="1" ht="18" customHeight="1" x14ac:dyDescent="0.2">
      <c r="B116" s="22"/>
      <c r="D116" s="142" t="s">
        <v>78</v>
      </c>
      <c r="E116" s="143"/>
      <c r="F116" s="143"/>
      <c r="J116" s="2">
        <v>0</v>
      </c>
      <c r="K116" s="22"/>
    </row>
    <row r="117" spans="2:11" s="21" customFormat="1" ht="18" customHeight="1" x14ac:dyDescent="0.2">
      <c r="B117" s="22"/>
      <c r="D117" s="5" t="s">
        <v>79</v>
      </c>
      <c r="E117" s="111"/>
      <c r="F117" s="111"/>
      <c r="J117" s="2">
        <v>0</v>
      </c>
      <c r="K117" s="22"/>
    </row>
    <row r="118" spans="2:11" s="21" customFormat="1" x14ac:dyDescent="0.2">
      <c r="B118" s="22"/>
      <c r="K118" s="22"/>
    </row>
    <row r="119" spans="2:11" s="21" customFormat="1" ht="29.25" customHeight="1" x14ac:dyDescent="0.2">
      <c r="B119" s="22"/>
      <c r="C119" s="59" t="s">
        <v>54</v>
      </c>
      <c r="D119" s="60"/>
      <c r="E119" s="60"/>
      <c r="F119" s="60"/>
      <c r="G119" s="60"/>
      <c r="H119" s="60"/>
      <c r="I119" s="60"/>
      <c r="J119" s="61">
        <f>ROUND(J93+J111,2)</f>
        <v>0</v>
      </c>
      <c r="K119" s="22"/>
    </row>
    <row r="120" spans="2:11" s="21" customFormat="1" ht="6.95" customHeight="1" x14ac:dyDescent="0.2">
      <c r="B120" s="39"/>
      <c r="C120" s="40"/>
      <c r="D120" s="40"/>
      <c r="E120" s="40"/>
      <c r="F120" s="40"/>
      <c r="G120" s="40"/>
      <c r="H120" s="40"/>
      <c r="I120" s="40"/>
      <c r="J120" s="40"/>
      <c r="K120" s="22"/>
    </row>
    <row r="124" spans="2:11" s="2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22"/>
    </row>
    <row r="125" spans="2:11" s="21" customFormat="1" ht="24.95" customHeight="1" x14ac:dyDescent="0.2">
      <c r="B125" s="22"/>
      <c r="C125" s="12" t="s">
        <v>80</v>
      </c>
      <c r="K125" s="22"/>
    </row>
    <row r="126" spans="2:11" s="21" customFormat="1" ht="6.95" customHeight="1" x14ac:dyDescent="0.2">
      <c r="B126" s="22"/>
      <c r="K126" s="22"/>
    </row>
    <row r="127" spans="2:11" s="21" customFormat="1" ht="12" customHeight="1" x14ac:dyDescent="0.2">
      <c r="B127" s="22"/>
      <c r="C127" s="16" t="s">
        <v>6</v>
      </c>
      <c r="K127" s="22"/>
    </row>
    <row r="128" spans="2:11" s="21" customFormat="1" ht="14.45" customHeight="1" x14ac:dyDescent="0.2">
      <c r="B128" s="22"/>
      <c r="E128" s="162" t="str">
        <f>E7</f>
        <v>Meniareň Krasňany - Sanácia objektu a stavebné úpravy</v>
      </c>
      <c r="F128" s="163"/>
      <c r="G128" s="163"/>
      <c r="H128" s="163"/>
      <c r="K128" s="22"/>
    </row>
    <row r="129" spans="2:11" s="21" customFormat="1" ht="12" customHeight="1" x14ac:dyDescent="0.2">
      <c r="B129" s="22"/>
      <c r="C129" s="16" t="s">
        <v>56</v>
      </c>
      <c r="K129" s="22"/>
    </row>
    <row r="130" spans="2:11" s="21" customFormat="1" ht="15.6" customHeight="1" x14ac:dyDescent="0.2">
      <c r="B130" s="22"/>
      <c r="E130" s="157" t="str">
        <f>E9</f>
        <v>2 - Stavebné úpravy</v>
      </c>
      <c r="F130" s="164"/>
      <c r="G130" s="164"/>
      <c r="H130" s="164"/>
      <c r="K130" s="22"/>
    </row>
    <row r="131" spans="2:11" s="21" customFormat="1" ht="6.95" customHeight="1" x14ac:dyDescent="0.2">
      <c r="B131" s="22"/>
      <c r="K131" s="22"/>
    </row>
    <row r="132" spans="2:11" s="21" customFormat="1" ht="12" customHeight="1" x14ac:dyDescent="0.2">
      <c r="B132" s="22"/>
      <c r="C132" s="16" t="s">
        <v>10</v>
      </c>
      <c r="F132" s="14" t="str">
        <f>F12</f>
        <v>Bratislava - Rača</v>
      </c>
      <c r="I132" s="16" t="s">
        <v>12</v>
      </c>
      <c r="J132" s="48" t="str">
        <f>IF(J12="","",J12)</f>
        <v/>
      </c>
      <c r="K132" s="22"/>
    </row>
    <row r="133" spans="2:11" s="21" customFormat="1" ht="6.95" customHeight="1" x14ac:dyDescent="0.2">
      <c r="B133" s="22"/>
      <c r="K133" s="22"/>
    </row>
    <row r="134" spans="2:11" s="21" customFormat="1" ht="40.9" customHeight="1" x14ac:dyDescent="0.2">
      <c r="B134" s="22"/>
      <c r="C134" s="16" t="s">
        <v>13</v>
      </c>
      <c r="F134" s="14" t="str">
        <f>E15</f>
        <v>Dopravný podnik Bratislava, a.s., Olejkárska 1, BA</v>
      </c>
      <c r="I134" s="16" t="s">
        <v>18</v>
      </c>
      <c r="J134" s="17" t="str">
        <f>E21</f>
        <v>DOPRAVOPROJEKT a.s., Kominárska 2,4, 832 03 BA</v>
      </c>
      <c r="K134" s="22"/>
    </row>
    <row r="135" spans="2:11" s="21" customFormat="1" ht="15.6" customHeight="1" x14ac:dyDescent="0.2">
      <c r="B135" s="22"/>
      <c r="C135" s="16" t="s">
        <v>17</v>
      </c>
      <c r="F135" s="14" t="str">
        <f>IF(E18="","",E18)</f>
        <v/>
      </c>
      <c r="I135" s="16" t="s">
        <v>20</v>
      </c>
      <c r="J135" s="17" t="str">
        <f>E24</f>
        <v xml:space="preserve"> </v>
      </c>
      <c r="K135" s="22"/>
    </row>
    <row r="136" spans="2:11" s="21" customFormat="1" ht="10.35" customHeight="1" x14ac:dyDescent="0.2">
      <c r="B136" s="22"/>
      <c r="K136" s="22"/>
    </row>
    <row r="137" spans="2:11" s="93" customFormat="1" ht="29.25" customHeight="1" x14ac:dyDescent="0.2">
      <c r="B137" s="94"/>
      <c r="C137" s="95" t="s">
        <v>81</v>
      </c>
      <c r="D137" s="96" t="s">
        <v>45</v>
      </c>
      <c r="E137" s="96" t="s">
        <v>41</v>
      </c>
      <c r="F137" s="96" t="s">
        <v>42</v>
      </c>
      <c r="G137" s="96" t="s">
        <v>82</v>
      </c>
      <c r="H137" s="96" t="s">
        <v>83</v>
      </c>
      <c r="I137" s="96" t="s">
        <v>84</v>
      </c>
      <c r="J137" s="97" t="s">
        <v>61</v>
      </c>
      <c r="K137" s="94"/>
    </row>
    <row r="138" spans="2:11" s="21" customFormat="1" ht="22.9" customHeight="1" x14ac:dyDescent="0.25">
      <c r="B138" s="22"/>
      <c r="C138" s="52" t="s">
        <v>58</v>
      </c>
      <c r="J138" s="98">
        <f>J139+J191</f>
        <v>0</v>
      </c>
      <c r="K138" s="22"/>
    </row>
    <row r="139" spans="2:11" s="99" customFormat="1" ht="25.9" customHeight="1" x14ac:dyDescent="0.2">
      <c r="B139" s="100"/>
      <c r="D139" s="101" t="s">
        <v>47</v>
      </c>
      <c r="E139" s="102" t="s">
        <v>85</v>
      </c>
      <c r="F139" s="102" t="s">
        <v>86</v>
      </c>
      <c r="J139" s="103">
        <f>J140+J147+J149+J157+J159+J167+J184</f>
        <v>0</v>
      </c>
      <c r="K139" s="100"/>
    </row>
    <row r="140" spans="2:11" s="99" customFormat="1" ht="22.9" customHeight="1" x14ac:dyDescent="0.2">
      <c r="B140" s="100"/>
      <c r="D140" s="101" t="s">
        <v>47</v>
      </c>
      <c r="E140" s="104" t="s">
        <v>48</v>
      </c>
      <c r="F140" s="104" t="s">
        <v>87</v>
      </c>
      <c r="J140" s="105">
        <f>SUM(J141:J146)</f>
        <v>0</v>
      </c>
      <c r="K140" s="100"/>
    </row>
    <row r="141" spans="2:11" s="21" customFormat="1" ht="14.45" customHeight="1" x14ac:dyDescent="0.2">
      <c r="B141" s="22"/>
      <c r="C141" s="106" t="s">
        <v>48</v>
      </c>
      <c r="D141" s="106" t="s">
        <v>88</v>
      </c>
      <c r="E141" s="107" t="s">
        <v>270</v>
      </c>
      <c r="F141" s="108" t="s">
        <v>271</v>
      </c>
      <c r="G141" s="109" t="s">
        <v>91</v>
      </c>
      <c r="H141" s="110">
        <v>113.7</v>
      </c>
      <c r="I141" s="3"/>
      <c r="J141" s="110">
        <f t="shared" ref="J141:J146" si="0">ROUND(I141*H141,2)</f>
        <v>0</v>
      </c>
      <c r="K141" s="22"/>
    </row>
    <row r="142" spans="2:11" s="21" customFormat="1" ht="34.9" customHeight="1" x14ac:dyDescent="0.2">
      <c r="B142" s="22"/>
      <c r="C142" s="106" t="s">
        <v>50</v>
      </c>
      <c r="D142" s="106" t="s">
        <v>88</v>
      </c>
      <c r="E142" s="107" t="s">
        <v>139</v>
      </c>
      <c r="F142" s="108" t="s">
        <v>140</v>
      </c>
      <c r="G142" s="109" t="s">
        <v>119</v>
      </c>
      <c r="H142" s="110">
        <v>105.23</v>
      </c>
      <c r="I142" s="3"/>
      <c r="J142" s="110">
        <f t="shared" si="0"/>
        <v>0</v>
      </c>
      <c r="K142" s="22"/>
    </row>
    <row r="143" spans="2:11" s="21" customFormat="1" ht="14.45" customHeight="1" x14ac:dyDescent="0.2">
      <c r="B143" s="22"/>
      <c r="C143" s="106" t="s">
        <v>95</v>
      </c>
      <c r="D143" s="106" t="s">
        <v>88</v>
      </c>
      <c r="E143" s="107" t="s">
        <v>147</v>
      </c>
      <c r="F143" s="108" t="s">
        <v>148</v>
      </c>
      <c r="G143" s="109" t="s">
        <v>119</v>
      </c>
      <c r="H143" s="110">
        <v>105.23</v>
      </c>
      <c r="I143" s="3"/>
      <c r="J143" s="110">
        <f t="shared" si="0"/>
        <v>0</v>
      </c>
      <c r="K143" s="22"/>
    </row>
    <row r="144" spans="2:11" s="21" customFormat="1" ht="22.15" customHeight="1" x14ac:dyDescent="0.2">
      <c r="B144" s="22"/>
      <c r="C144" s="106" t="s">
        <v>92</v>
      </c>
      <c r="D144" s="106" t="s">
        <v>88</v>
      </c>
      <c r="E144" s="107" t="s">
        <v>272</v>
      </c>
      <c r="F144" s="108" t="s">
        <v>273</v>
      </c>
      <c r="G144" s="109" t="s">
        <v>119</v>
      </c>
      <c r="H144" s="110">
        <v>102.17</v>
      </c>
      <c r="I144" s="3"/>
      <c r="J144" s="110">
        <f t="shared" si="0"/>
        <v>0</v>
      </c>
      <c r="K144" s="22"/>
    </row>
    <row r="145" spans="2:11" s="21" customFormat="1" ht="19.899999999999999" customHeight="1" x14ac:dyDescent="0.2">
      <c r="B145" s="22"/>
      <c r="C145" s="106" t="s">
        <v>101</v>
      </c>
      <c r="D145" s="106" t="s">
        <v>88</v>
      </c>
      <c r="E145" s="107" t="s">
        <v>274</v>
      </c>
      <c r="F145" s="108" t="s">
        <v>275</v>
      </c>
      <c r="G145" s="109" t="s">
        <v>91</v>
      </c>
      <c r="H145" s="110">
        <v>150</v>
      </c>
      <c r="I145" s="3"/>
      <c r="J145" s="110">
        <f t="shared" si="0"/>
        <v>0</v>
      </c>
      <c r="K145" s="22"/>
    </row>
    <row r="146" spans="2:11" s="21" customFormat="1" ht="22.15" customHeight="1" x14ac:dyDescent="0.2">
      <c r="B146" s="22"/>
      <c r="C146" s="106" t="s">
        <v>104</v>
      </c>
      <c r="D146" s="106" t="s">
        <v>88</v>
      </c>
      <c r="E146" s="107" t="s">
        <v>276</v>
      </c>
      <c r="F146" s="108" t="s">
        <v>277</v>
      </c>
      <c r="G146" s="109" t="s">
        <v>91</v>
      </c>
      <c r="H146" s="110">
        <v>15.28</v>
      </c>
      <c r="I146" s="3"/>
      <c r="J146" s="110">
        <f t="shared" si="0"/>
        <v>0</v>
      </c>
      <c r="K146" s="22"/>
    </row>
    <row r="147" spans="2:11" s="99" customFormat="1" ht="22.9" customHeight="1" x14ac:dyDescent="0.2">
      <c r="B147" s="100"/>
      <c r="D147" s="101" t="s">
        <v>47</v>
      </c>
      <c r="E147" s="104" t="s">
        <v>50</v>
      </c>
      <c r="F147" s="104" t="s">
        <v>278</v>
      </c>
      <c r="J147" s="105">
        <f>J148</f>
        <v>0</v>
      </c>
      <c r="K147" s="100"/>
    </row>
    <row r="148" spans="2:11" s="21" customFormat="1" ht="22.15" customHeight="1" x14ac:dyDescent="0.2">
      <c r="B148" s="22"/>
      <c r="C148" s="106" t="s">
        <v>107</v>
      </c>
      <c r="D148" s="106" t="s">
        <v>88</v>
      </c>
      <c r="E148" s="107" t="s">
        <v>279</v>
      </c>
      <c r="F148" s="108" t="s">
        <v>280</v>
      </c>
      <c r="G148" s="109" t="s">
        <v>119</v>
      </c>
      <c r="H148" s="110">
        <v>0.13</v>
      </c>
      <c r="I148" s="3"/>
      <c r="J148" s="110">
        <f>ROUND(I148*H148,2)</f>
        <v>0</v>
      </c>
      <c r="K148" s="22"/>
    </row>
    <row r="149" spans="2:11" s="99" customFormat="1" ht="22.9" customHeight="1" x14ac:dyDescent="0.2">
      <c r="B149" s="100"/>
      <c r="D149" s="101" t="s">
        <v>47</v>
      </c>
      <c r="E149" s="104" t="s">
        <v>95</v>
      </c>
      <c r="F149" s="104" t="s">
        <v>281</v>
      </c>
      <c r="J149" s="105">
        <f>SUM(J150:J156)</f>
        <v>0</v>
      </c>
      <c r="K149" s="100"/>
    </row>
    <row r="150" spans="2:11" s="21" customFormat="1" ht="22.15" customHeight="1" x14ac:dyDescent="0.2">
      <c r="B150" s="22"/>
      <c r="C150" s="106" t="s">
        <v>110</v>
      </c>
      <c r="D150" s="106" t="s">
        <v>88</v>
      </c>
      <c r="E150" s="107" t="s">
        <v>282</v>
      </c>
      <c r="F150" s="108" t="s">
        <v>283</v>
      </c>
      <c r="G150" s="109" t="s">
        <v>165</v>
      </c>
      <c r="H150" s="110">
        <v>1</v>
      </c>
      <c r="I150" s="3"/>
      <c r="J150" s="110">
        <f t="shared" ref="J150:J156" si="1">ROUND(I150*H150,2)</f>
        <v>0</v>
      </c>
      <c r="K150" s="22"/>
    </row>
    <row r="151" spans="2:11" s="21" customFormat="1" ht="22.15" customHeight="1" x14ac:dyDescent="0.2">
      <c r="B151" s="22"/>
      <c r="C151" s="106" t="s">
        <v>113</v>
      </c>
      <c r="D151" s="106" t="s">
        <v>88</v>
      </c>
      <c r="E151" s="107" t="s">
        <v>284</v>
      </c>
      <c r="F151" s="108" t="s">
        <v>285</v>
      </c>
      <c r="G151" s="109" t="s">
        <v>165</v>
      </c>
      <c r="H151" s="110">
        <v>1</v>
      </c>
      <c r="I151" s="3"/>
      <c r="J151" s="110">
        <f t="shared" si="1"/>
        <v>0</v>
      </c>
      <c r="K151" s="22"/>
    </row>
    <row r="152" spans="2:11" s="21" customFormat="1" ht="22.15" customHeight="1" x14ac:dyDescent="0.2">
      <c r="B152" s="22"/>
      <c r="C152" s="106" t="s">
        <v>116</v>
      </c>
      <c r="D152" s="106" t="s">
        <v>88</v>
      </c>
      <c r="E152" s="107" t="s">
        <v>286</v>
      </c>
      <c r="F152" s="108" t="s">
        <v>287</v>
      </c>
      <c r="G152" s="109" t="s">
        <v>165</v>
      </c>
      <c r="H152" s="110">
        <v>3</v>
      </c>
      <c r="I152" s="3"/>
      <c r="J152" s="110">
        <f t="shared" si="1"/>
        <v>0</v>
      </c>
      <c r="K152" s="22"/>
    </row>
    <row r="153" spans="2:11" s="21" customFormat="1" ht="22.15" customHeight="1" x14ac:dyDescent="0.2">
      <c r="B153" s="22"/>
      <c r="C153" s="106" t="s">
        <v>120</v>
      </c>
      <c r="D153" s="106" t="s">
        <v>88</v>
      </c>
      <c r="E153" s="107" t="s">
        <v>288</v>
      </c>
      <c r="F153" s="108" t="s">
        <v>289</v>
      </c>
      <c r="G153" s="109" t="s">
        <v>165</v>
      </c>
      <c r="H153" s="110">
        <v>1</v>
      </c>
      <c r="I153" s="3"/>
      <c r="J153" s="110">
        <f t="shared" si="1"/>
        <v>0</v>
      </c>
      <c r="K153" s="22"/>
    </row>
    <row r="154" spans="2:11" s="21" customFormat="1" ht="30" customHeight="1" x14ac:dyDescent="0.2">
      <c r="B154" s="22"/>
      <c r="C154" s="106" t="s">
        <v>123</v>
      </c>
      <c r="D154" s="106" t="s">
        <v>88</v>
      </c>
      <c r="E154" s="107" t="s">
        <v>290</v>
      </c>
      <c r="F154" s="108" t="s">
        <v>291</v>
      </c>
      <c r="G154" s="109" t="s">
        <v>100</v>
      </c>
      <c r="H154" s="110">
        <v>30.03</v>
      </c>
      <c r="I154" s="3"/>
      <c r="J154" s="110">
        <f t="shared" si="1"/>
        <v>0</v>
      </c>
      <c r="K154" s="22"/>
    </row>
    <row r="155" spans="2:11" s="21" customFormat="1" ht="30" customHeight="1" x14ac:dyDescent="0.2">
      <c r="B155" s="22"/>
      <c r="C155" s="106" t="s">
        <v>126</v>
      </c>
      <c r="D155" s="106" t="s">
        <v>88</v>
      </c>
      <c r="E155" s="107" t="s">
        <v>292</v>
      </c>
      <c r="F155" s="108" t="s">
        <v>293</v>
      </c>
      <c r="G155" s="109" t="s">
        <v>100</v>
      </c>
      <c r="H155" s="110">
        <v>12.05</v>
      </c>
      <c r="I155" s="3"/>
      <c r="J155" s="110">
        <f t="shared" si="1"/>
        <v>0</v>
      </c>
      <c r="K155" s="22"/>
    </row>
    <row r="156" spans="2:11" s="21" customFormat="1" ht="30" customHeight="1" x14ac:dyDescent="0.2">
      <c r="B156" s="22"/>
      <c r="C156" s="106" t="s">
        <v>129</v>
      </c>
      <c r="D156" s="106" t="s">
        <v>88</v>
      </c>
      <c r="E156" s="107" t="s">
        <v>294</v>
      </c>
      <c r="F156" s="108" t="s">
        <v>295</v>
      </c>
      <c r="G156" s="109" t="s">
        <v>100</v>
      </c>
      <c r="H156" s="110">
        <v>119.74</v>
      </c>
      <c r="I156" s="3"/>
      <c r="J156" s="110">
        <f t="shared" si="1"/>
        <v>0</v>
      </c>
      <c r="K156" s="22"/>
    </row>
    <row r="157" spans="2:11" s="99" customFormat="1" ht="22.9" customHeight="1" x14ac:dyDescent="0.2">
      <c r="B157" s="100"/>
      <c r="D157" s="101" t="s">
        <v>47</v>
      </c>
      <c r="E157" s="104" t="s">
        <v>92</v>
      </c>
      <c r="F157" s="104" t="s">
        <v>296</v>
      </c>
      <c r="J157" s="105">
        <f>J158</f>
        <v>0</v>
      </c>
      <c r="K157" s="100"/>
    </row>
    <row r="158" spans="2:11" s="21" customFormat="1" ht="19.899999999999999" customHeight="1" x14ac:dyDescent="0.2">
      <c r="B158" s="22"/>
      <c r="C158" s="106" t="s">
        <v>132</v>
      </c>
      <c r="D158" s="106" t="s">
        <v>88</v>
      </c>
      <c r="E158" s="107" t="s">
        <v>297</v>
      </c>
      <c r="F158" s="108" t="s">
        <v>298</v>
      </c>
      <c r="G158" s="109" t="s">
        <v>165</v>
      </c>
      <c r="H158" s="110">
        <v>4</v>
      </c>
      <c r="I158" s="3"/>
      <c r="J158" s="110">
        <f>ROUND(I158*H158,2)</f>
        <v>0</v>
      </c>
      <c r="K158" s="22"/>
    </row>
    <row r="159" spans="2:11" s="99" customFormat="1" ht="22.9" customHeight="1" x14ac:dyDescent="0.2">
      <c r="B159" s="100"/>
      <c r="D159" s="101" t="s">
        <v>47</v>
      </c>
      <c r="E159" s="104" t="s">
        <v>101</v>
      </c>
      <c r="F159" s="104" t="s">
        <v>299</v>
      </c>
      <c r="J159" s="105">
        <f>SUM(J160:J166)</f>
        <v>0</v>
      </c>
      <c r="K159" s="100"/>
    </row>
    <row r="160" spans="2:11" s="21" customFormat="1" ht="30" customHeight="1" x14ac:dyDescent="0.2">
      <c r="B160" s="22"/>
      <c r="C160" s="106" t="s">
        <v>135</v>
      </c>
      <c r="D160" s="106" t="s">
        <v>88</v>
      </c>
      <c r="E160" s="107" t="s">
        <v>300</v>
      </c>
      <c r="F160" s="108" t="s">
        <v>301</v>
      </c>
      <c r="G160" s="109" t="s">
        <v>91</v>
      </c>
      <c r="H160" s="110">
        <v>72.7</v>
      </c>
      <c r="I160" s="3"/>
      <c r="J160" s="110">
        <f t="shared" ref="J160:J166" si="2">ROUND(I160*H160,2)</f>
        <v>0</v>
      </c>
      <c r="K160" s="22"/>
    </row>
    <row r="161" spans="2:11" s="21" customFormat="1" ht="34.9" customHeight="1" x14ac:dyDescent="0.2">
      <c r="B161" s="22"/>
      <c r="C161" s="106" t="s">
        <v>138</v>
      </c>
      <c r="D161" s="106" t="s">
        <v>88</v>
      </c>
      <c r="E161" s="107" t="s">
        <v>302</v>
      </c>
      <c r="F161" s="108" t="s">
        <v>303</v>
      </c>
      <c r="G161" s="109" t="s">
        <v>91</v>
      </c>
      <c r="H161" s="110">
        <v>11.1</v>
      </c>
      <c r="I161" s="3"/>
      <c r="J161" s="110">
        <f t="shared" si="2"/>
        <v>0</v>
      </c>
      <c r="K161" s="22"/>
    </row>
    <row r="162" spans="2:11" s="21" customFormat="1" ht="22.15" customHeight="1" x14ac:dyDescent="0.2">
      <c r="B162" s="22"/>
      <c r="C162" s="106" t="s">
        <v>141</v>
      </c>
      <c r="D162" s="106" t="s">
        <v>88</v>
      </c>
      <c r="E162" s="107" t="s">
        <v>304</v>
      </c>
      <c r="F162" s="108" t="s">
        <v>305</v>
      </c>
      <c r="G162" s="109" t="s">
        <v>91</v>
      </c>
      <c r="H162" s="110">
        <v>11.1</v>
      </c>
      <c r="I162" s="3"/>
      <c r="J162" s="110">
        <f t="shared" si="2"/>
        <v>0</v>
      </c>
      <c r="K162" s="22"/>
    </row>
    <row r="163" spans="2:11" s="21" customFormat="1" ht="22.15" customHeight="1" x14ac:dyDescent="0.2">
      <c r="B163" s="22"/>
      <c r="C163" s="106" t="s">
        <v>144</v>
      </c>
      <c r="D163" s="106" t="s">
        <v>88</v>
      </c>
      <c r="E163" s="107" t="s">
        <v>306</v>
      </c>
      <c r="F163" s="108" t="s">
        <v>307</v>
      </c>
      <c r="G163" s="109" t="s">
        <v>91</v>
      </c>
      <c r="H163" s="110">
        <v>11.1</v>
      </c>
      <c r="I163" s="3"/>
      <c r="J163" s="110">
        <f t="shared" si="2"/>
        <v>0</v>
      </c>
      <c r="K163" s="22"/>
    </row>
    <row r="164" spans="2:11" s="21" customFormat="1" ht="30" customHeight="1" x14ac:dyDescent="0.2">
      <c r="B164" s="22"/>
      <c r="C164" s="106" t="s">
        <v>2</v>
      </c>
      <c r="D164" s="106" t="s">
        <v>88</v>
      </c>
      <c r="E164" s="107" t="s">
        <v>308</v>
      </c>
      <c r="F164" s="108" t="s">
        <v>309</v>
      </c>
      <c r="G164" s="109" t="s">
        <v>91</v>
      </c>
      <c r="H164" s="110">
        <v>11.1</v>
      </c>
      <c r="I164" s="3"/>
      <c r="J164" s="110">
        <f t="shared" si="2"/>
        <v>0</v>
      </c>
      <c r="K164" s="22"/>
    </row>
    <row r="165" spans="2:11" s="21" customFormat="1" ht="30" customHeight="1" x14ac:dyDescent="0.2">
      <c r="B165" s="22"/>
      <c r="C165" s="106" t="s">
        <v>150</v>
      </c>
      <c r="D165" s="106" t="s">
        <v>88</v>
      </c>
      <c r="E165" s="107" t="s">
        <v>310</v>
      </c>
      <c r="F165" s="108" t="s">
        <v>311</v>
      </c>
      <c r="G165" s="109" t="s">
        <v>91</v>
      </c>
      <c r="H165" s="110">
        <v>11.1</v>
      </c>
      <c r="I165" s="3"/>
      <c r="J165" s="110">
        <f t="shared" si="2"/>
        <v>0</v>
      </c>
      <c r="K165" s="22"/>
    </row>
    <row r="166" spans="2:11" s="21" customFormat="1" ht="22.15" customHeight="1" x14ac:dyDescent="0.2">
      <c r="B166" s="22"/>
      <c r="C166" s="106" t="s">
        <v>153</v>
      </c>
      <c r="D166" s="106" t="s">
        <v>88</v>
      </c>
      <c r="E166" s="107" t="s">
        <v>312</v>
      </c>
      <c r="F166" s="108" t="s">
        <v>313</v>
      </c>
      <c r="G166" s="109" t="s">
        <v>91</v>
      </c>
      <c r="H166" s="110">
        <v>61.6</v>
      </c>
      <c r="I166" s="3"/>
      <c r="J166" s="110">
        <f t="shared" si="2"/>
        <v>0</v>
      </c>
      <c r="K166" s="22"/>
    </row>
    <row r="167" spans="2:11" s="99" customFormat="1" ht="22.9" customHeight="1" x14ac:dyDescent="0.2">
      <c r="B167" s="100"/>
      <c r="D167" s="101" t="s">
        <v>47</v>
      </c>
      <c r="E167" s="104" t="s">
        <v>104</v>
      </c>
      <c r="F167" s="104" t="s">
        <v>314</v>
      </c>
      <c r="J167" s="105">
        <f>SUM(J168:J183)</f>
        <v>0</v>
      </c>
      <c r="K167" s="100"/>
    </row>
    <row r="168" spans="2:11" s="21" customFormat="1" ht="22.15" customHeight="1" x14ac:dyDescent="0.2">
      <c r="B168" s="22"/>
      <c r="C168" s="106" t="s">
        <v>156</v>
      </c>
      <c r="D168" s="106" t="s">
        <v>88</v>
      </c>
      <c r="E168" s="107" t="s">
        <v>315</v>
      </c>
      <c r="F168" s="108" t="s">
        <v>316</v>
      </c>
      <c r="G168" s="109" t="s">
        <v>91</v>
      </c>
      <c r="H168" s="110">
        <v>364.91</v>
      </c>
      <c r="I168" s="3"/>
      <c r="J168" s="110">
        <f t="shared" ref="J168:J183" si="3">ROUND(I168*H168,2)</f>
        <v>0</v>
      </c>
      <c r="K168" s="22"/>
    </row>
    <row r="169" spans="2:11" s="21" customFormat="1" ht="30" customHeight="1" x14ac:dyDescent="0.2">
      <c r="B169" s="22"/>
      <c r="C169" s="106" t="s">
        <v>159</v>
      </c>
      <c r="D169" s="106" t="s">
        <v>88</v>
      </c>
      <c r="E169" s="107" t="s">
        <v>317</v>
      </c>
      <c r="F169" s="108" t="s">
        <v>318</v>
      </c>
      <c r="G169" s="109" t="s">
        <v>91</v>
      </c>
      <c r="H169" s="110">
        <v>364.91</v>
      </c>
      <c r="I169" s="3"/>
      <c r="J169" s="110">
        <f t="shared" si="3"/>
        <v>0</v>
      </c>
      <c r="K169" s="22"/>
    </row>
    <row r="170" spans="2:11" s="21" customFormat="1" ht="30" customHeight="1" x14ac:dyDescent="0.2">
      <c r="B170" s="22"/>
      <c r="C170" s="106" t="s">
        <v>162</v>
      </c>
      <c r="D170" s="106" t="s">
        <v>88</v>
      </c>
      <c r="E170" s="107" t="s">
        <v>319</v>
      </c>
      <c r="F170" s="108" t="s">
        <v>320</v>
      </c>
      <c r="G170" s="109" t="s">
        <v>91</v>
      </c>
      <c r="H170" s="110">
        <v>333.89</v>
      </c>
      <c r="I170" s="3"/>
      <c r="J170" s="110">
        <f t="shared" si="3"/>
        <v>0</v>
      </c>
      <c r="K170" s="22"/>
    </row>
    <row r="171" spans="2:11" s="21" customFormat="1" ht="30" customHeight="1" x14ac:dyDescent="0.2">
      <c r="B171" s="22"/>
      <c r="C171" s="106" t="s">
        <v>166</v>
      </c>
      <c r="D171" s="106" t="s">
        <v>88</v>
      </c>
      <c r="E171" s="107" t="s">
        <v>321</v>
      </c>
      <c r="F171" s="108" t="s">
        <v>322</v>
      </c>
      <c r="G171" s="109" t="s">
        <v>91</v>
      </c>
      <c r="H171" s="110">
        <v>31.02</v>
      </c>
      <c r="I171" s="3"/>
      <c r="J171" s="110">
        <f t="shared" si="3"/>
        <v>0</v>
      </c>
      <c r="K171" s="22"/>
    </row>
    <row r="172" spans="2:11" s="21" customFormat="1" ht="22.15" customHeight="1" x14ac:dyDescent="0.2">
      <c r="B172" s="22"/>
      <c r="C172" s="106" t="s">
        <v>169</v>
      </c>
      <c r="D172" s="106" t="s">
        <v>88</v>
      </c>
      <c r="E172" s="107" t="s">
        <v>323</v>
      </c>
      <c r="F172" s="108" t="s">
        <v>324</v>
      </c>
      <c r="G172" s="109" t="s">
        <v>100</v>
      </c>
      <c r="H172" s="110">
        <v>223.28</v>
      </c>
      <c r="I172" s="3"/>
      <c r="J172" s="110">
        <f t="shared" si="3"/>
        <v>0</v>
      </c>
      <c r="K172" s="22"/>
    </row>
    <row r="173" spans="2:11" s="21" customFormat="1" ht="22.15" customHeight="1" x14ac:dyDescent="0.2">
      <c r="B173" s="22"/>
      <c r="C173" s="106" t="s">
        <v>172</v>
      </c>
      <c r="D173" s="106" t="s">
        <v>88</v>
      </c>
      <c r="E173" s="107" t="s">
        <v>325</v>
      </c>
      <c r="F173" s="108" t="s">
        <v>326</v>
      </c>
      <c r="G173" s="109" t="s">
        <v>91</v>
      </c>
      <c r="H173" s="110">
        <v>102</v>
      </c>
      <c r="I173" s="3"/>
      <c r="J173" s="110">
        <f t="shared" si="3"/>
        <v>0</v>
      </c>
      <c r="K173" s="22"/>
    </row>
    <row r="174" spans="2:11" s="21" customFormat="1" ht="22.15" customHeight="1" x14ac:dyDescent="0.2">
      <c r="B174" s="22"/>
      <c r="C174" s="106" t="s">
        <v>175</v>
      </c>
      <c r="D174" s="106" t="s">
        <v>88</v>
      </c>
      <c r="E174" s="107" t="s">
        <v>327</v>
      </c>
      <c r="F174" s="108" t="s">
        <v>328</v>
      </c>
      <c r="G174" s="109" t="s">
        <v>91</v>
      </c>
      <c r="H174" s="110">
        <v>102</v>
      </c>
      <c r="I174" s="3"/>
      <c r="J174" s="110">
        <f t="shared" si="3"/>
        <v>0</v>
      </c>
      <c r="K174" s="22"/>
    </row>
    <row r="175" spans="2:11" s="21" customFormat="1" ht="22.15" customHeight="1" x14ac:dyDescent="0.2">
      <c r="B175" s="22"/>
      <c r="C175" s="106" t="s">
        <v>178</v>
      </c>
      <c r="D175" s="106" t="s">
        <v>88</v>
      </c>
      <c r="E175" s="107" t="s">
        <v>329</v>
      </c>
      <c r="F175" s="108" t="s">
        <v>330</v>
      </c>
      <c r="G175" s="109" t="s">
        <v>91</v>
      </c>
      <c r="H175" s="110">
        <v>102</v>
      </c>
      <c r="I175" s="3"/>
      <c r="J175" s="110">
        <f t="shared" si="3"/>
        <v>0</v>
      </c>
      <c r="K175" s="22"/>
    </row>
    <row r="176" spans="2:11" s="21" customFormat="1" ht="22.15" customHeight="1" x14ac:dyDescent="0.2">
      <c r="B176" s="22"/>
      <c r="C176" s="106" t="s">
        <v>181</v>
      </c>
      <c r="D176" s="106" t="s">
        <v>88</v>
      </c>
      <c r="E176" s="107" t="s">
        <v>331</v>
      </c>
      <c r="F176" s="108" t="s">
        <v>332</v>
      </c>
      <c r="G176" s="109" t="s">
        <v>91</v>
      </c>
      <c r="H176" s="110">
        <v>102</v>
      </c>
      <c r="I176" s="3"/>
      <c r="J176" s="110">
        <f t="shared" si="3"/>
        <v>0</v>
      </c>
      <c r="K176" s="22"/>
    </row>
    <row r="177" spans="2:11" s="21" customFormat="1" ht="22.15" customHeight="1" x14ac:dyDescent="0.2">
      <c r="B177" s="22"/>
      <c r="C177" s="106" t="s">
        <v>184</v>
      </c>
      <c r="D177" s="106" t="s">
        <v>88</v>
      </c>
      <c r="E177" s="107" t="s">
        <v>333</v>
      </c>
      <c r="F177" s="108" t="s">
        <v>334</v>
      </c>
      <c r="G177" s="109" t="s">
        <v>91</v>
      </c>
      <c r="H177" s="110">
        <v>364.91</v>
      </c>
      <c r="I177" s="3"/>
      <c r="J177" s="110">
        <f t="shared" si="3"/>
        <v>0</v>
      </c>
      <c r="K177" s="22"/>
    </row>
    <row r="178" spans="2:11" s="21" customFormat="1" ht="30" customHeight="1" x14ac:dyDescent="0.2">
      <c r="B178" s="22"/>
      <c r="C178" s="106" t="s">
        <v>188</v>
      </c>
      <c r="D178" s="106" t="s">
        <v>88</v>
      </c>
      <c r="E178" s="107" t="s">
        <v>335</v>
      </c>
      <c r="F178" s="108" t="s">
        <v>336</v>
      </c>
      <c r="G178" s="109" t="s">
        <v>91</v>
      </c>
      <c r="H178" s="110">
        <v>466.91</v>
      </c>
      <c r="I178" s="3"/>
      <c r="J178" s="110">
        <f t="shared" si="3"/>
        <v>0</v>
      </c>
      <c r="K178" s="22"/>
    </row>
    <row r="179" spans="2:11" s="21" customFormat="1" ht="22.15" customHeight="1" x14ac:dyDescent="0.2">
      <c r="B179" s="22"/>
      <c r="C179" s="106" t="s">
        <v>191</v>
      </c>
      <c r="D179" s="106" t="s">
        <v>88</v>
      </c>
      <c r="E179" s="107" t="s">
        <v>337</v>
      </c>
      <c r="F179" s="108" t="s">
        <v>338</v>
      </c>
      <c r="G179" s="109" t="s">
        <v>119</v>
      </c>
      <c r="H179" s="110">
        <v>21.7</v>
      </c>
      <c r="I179" s="3"/>
      <c r="J179" s="110">
        <f t="shared" si="3"/>
        <v>0</v>
      </c>
      <c r="K179" s="22"/>
    </row>
    <row r="180" spans="2:11" s="21" customFormat="1" ht="22.15" customHeight="1" x14ac:dyDescent="0.2">
      <c r="B180" s="22"/>
      <c r="C180" s="106" t="s">
        <v>194</v>
      </c>
      <c r="D180" s="106" t="s">
        <v>88</v>
      </c>
      <c r="E180" s="107" t="s">
        <v>339</v>
      </c>
      <c r="F180" s="108" t="s">
        <v>340</v>
      </c>
      <c r="G180" s="109" t="s">
        <v>119</v>
      </c>
      <c r="H180" s="110">
        <v>21.7</v>
      </c>
      <c r="I180" s="3"/>
      <c r="J180" s="110">
        <f t="shared" si="3"/>
        <v>0</v>
      </c>
      <c r="K180" s="22"/>
    </row>
    <row r="181" spans="2:11" s="21" customFormat="1" ht="30" customHeight="1" x14ac:dyDescent="0.2">
      <c r="B181" s="22"/>
      <c r="C181" s="106" t="s">
        <v>197</v>
      </c>
      <c r="D181" s="106" t="s">
        <v>88</v>
      </c>
      <c r="E181" s="107" t="s">
        <v>341</v>
      </c>
      <c r="F181" s="108" t="s">
        <v>342</v>
      </c>
      <c r="G181" s="109" t="s">
        <v>187</v>
      </c>
      <c r="H181" s="110">
        <v>0.79</v>
      </c>
      <c r="I181" s="3"/>
      <c r="J181" s="110">
        <f t="shared" si="3"/>
        <v>0</v>
      </c>
      <c r="K181" s="22"/>
    </row>
    <row r="182" spans="2:11" s="21" customFormat="1" ht="22.15" customHeight="1" x14ac:dyDescent="0.2">
      <c r="B182" s="22"/>
      <c r="C182" s="106" t="s">
        <v>200</v>
      </c>
      <c r="D182" s="106" t="s">
        <v>88</v>
      </c>
      <c r="E182" s="107" t="s">
        <v>343</v>
      </c>
      <c r="F182" s="108" t="s">
        <v>344</v>
      </c>
      <c r="G182" s="109" t="s">
        <v>91</v>
      </c>
      <c r="H182" s="110">
        <v>216.96</v>
      </c>
      <c r="I182" s="3"/>
      <c r="J182" s="110">
        <f t="shared" si="3"/>
        <v>0</v>
      </c>
      <c r="K182" s="22"/>
    </row>
    <row r="183" spans="2:11" s="21" customFormat="1" ht="22.15" customHeight="1" x14ac:dyDescent="0.2">
      <c r="B183" s="22"/>
      <c r="C183" s="106" t="s">
        <v>203</v>
      </c>
      <c r="D183" s="106" t="s">
        <v>88</v>
      </c>
      <c r="E183" s="107" t="s">
        <v>345</v>
      </c>
      <c r="F183" s="108" t="s">
        <v>346</v>
      </c>
      <c r="G183" s="109" t="s">
        <v>91</v>
      </c>
      <c r="H183" s="110">
        <v>216.96</v>
      </c>
      <c r="I183" s="3"/>
      <c r="J183" s="110">
        <f t="shared" si="3"/>
        <v>0</v>
      </c>
      <c r="K183" s="22"/>
    </row>
    <row r="184" spans="2:11" s="99" customFormat="1" ht="22.9" customHeight="1" x14ac:dyDescent="0.2">
      <c r="B184" s="100"/>
      <c r="D184" s="101" t="s">
        <v>47</v>
      </c>
      <c r="E184" s="104" t="s">
        <v>113</v>
      </c>
      <c r="F184" s="104" t="s">
        <v>149</v>
      </c>
      <c r="J184" s="105">
        <f>SUM(J185:J190)</f>
        <v>0</v>
      </c>
      <c r="K184" s="100"/>
    </row>
    <row r="185" spans="2:11" s="21" customFormat="1" ht="22.15" customHeight="1" x14ac:dyDescent="0.2">
      <c r="B185" s="22"/>
      <c r="C185" s="106" t="s">
        <v>210</v>
      </c>
      <c r="D185" s="106" t="s">
        <v>88</v>
      </c>
      <c r="E185" s="107" t="s">
        <v>347</v>
      </c>
      <c r="F185" s="108" t="s">
        <v>348</v>
      </c>
      <c r="G185" s="109" t="s">
        <v>165</v>
      </c>
      <c r="H185" s="110">
        <v>1</v>
      </c>
      <c r="I185" s="3"/>
      <c r="J185" s="110">
        <f t="shared" ref="J185:J190" si="4">ROUND(I185*H185,2)</f>
        <v>0</v>
      </c>
      <c r="K185" s="22"/>
    </row>
    <row r="186" spans="2:11" s="21" customFormat="1" ht="40.15" customHeight="1" x14ac:dyDescent="0.2">
      <c r="B186" s="22"/>
      <c r="C186" s="106" t="s">
        <v>215</v>
      </c>
      <c r="D186" s="106" t="s">
        <v>88</v>
      </c>
      <c r="E186" s="107" t="s">
        <v>349</v>
      </c>
      <c r="F186" s="108" t="s">
        <v>350</v>
      </c>
      <c r="G186" s="109" t="s">
        <v>100</v>
      </c>
      <c r="H186" s="110">
        <v>27.4</v>
      </c>
      <c r="I186" s="3"/>
      <c r="J186" s="110">
        <f t="shared" si="4"/>
        <v>0</v>
      </c>
      <c r="K186" s="22"/>
    </row>
    <row r="187" spans="2:11" s="21" customFormat="1" ht="22.15" customHeight="1" x14ac:dyDescent="0.2">
      <c r="B187" s="22"/>
      <c r="C187" s="106" t="s">
        <v>218</v>
      </c>
      <c r="D187" s="106" t="s">
        <v>88</v>
      </c>
      <c r="E187" s="107" t="s">
        <v>351</v>
      </c>
      <c r="F187" s="108" t="s">
        <v>352</v>
      </c>
      <c r="G187" s="109" t="s">
        <v>119</v>
      </c>
      <c r="H187" s="110">
        <v>2.4700000000000002</v>
      </c>
      <c r="I187" s="3"/>
      <c r="J187" s="110">
        <f t="shared" si="4"/>
        <v>0</v>
      </c>
      <c r="K187" s="22"/>
    </row>
    <row r="188" spans="2:11" s="21" customFormat="1" ht="30" customHeight="1" x14ac:dyDescent="0.2">
      <c r="B188" s="22"/>
      <c r="C188" s="106" t="s">
        <v>221</v>
      </c>
      <c r="D188" s="106" t="s">
        <v>88</v>
      </c>
      <c r="E188" s="107" t="s">
        <v>353</v>
      </c>
      <c r="F188" s="108" t="s">
        <v>354</v>
      </c>
      <c r="G188" s="109" t="s">
        <v>100</v>
      </c>
      <c r="H188" s="110">
        <v>35</v>
      </c>
      <c r="I188" s="3"/>
      <c r="J188" s="110">
        <f t="shared" si="4"/>
        <v>0</v>
      </c>
      <c r="K188" s="22"/>
    </row>
    <row r="189" spans="2:11" s="21" customFormat="1" ht="22.15" customHeight="1" x14ac:dyDescent="0.2">
      <c r="B189" s="22"/>
      <c r="C189" s="106" t="s">
        <v>226</v>
      </c>
      <c r="D189" s="106" t="s">
        <v>88</v>
      </c>
      <c r="E189" s="107" t="s">
        <v>355</v>
      </c>
      <c r="F189" s="108" t="s">
        <v>356</v>
      </c>
      <c r="G189" s="109" t="s">
        <v>91</v>
      </c>
      <c r="H189" s="110">
        <v>216.96</v>
      </c>
      <c r="I189" s="3"/>
      <c r="J189" s="110">
        <f t="shared" si="4"/>
        <v>0</v>
      </c>
      <c r="K189" s="22"/>
    </row>
    <row r="190" spans="2:11" s="21" customFormat="1" ht="30" customHeight="1" x14ac:dyDescent="0.2">
      <c r="B190" s="22"/>
      <c r="C190" s="106" t="s">
        <v>229</v>
      </c>
      <c r="D190" s="106" t="s">
        <v>88</v>
      </c>
      <c r="E190" s="107" t="s">
        <v>357</v>
      </c>
      <c r="F190" s="108" t="s">
        <v>358</v>
      </c>
      <c r="G190" s="109" t="s">
        <v>100</v>
      </c>
      <c r="H190" s="110">
        <v>4.5</v>
      </c>
      <c r="I190" s="3"/>
      <c r="J190" s="110">
        <f t="shared" si="4"/>
        <v>0</v>
      </c>
      <c r="K190" s="22"/>
    </row>
    <row r="191" spans="2:11" s="99" customFormat="1" ht="25.9" customHeight="1" x14ac:dyDescent="0.2">
      <c r="B191" s="100"/>
      <c r="D191" s="101" t="s">
        <v>47</v>
      </c>
      <c r="E191" s="102" t="s">
        <v>206</v>
      </c>
      <c r="F191" s="102" t="s">
        <v>207</v>
      </c>
      <c r="J191" s="103">
        <f>J192+J206+J210+J214+J227+J232</f>
        <v>0</v>
      </c>
      <c r="K191" s="100"/>
    </row>
    <row r="192" spans="2:11" s="99" customFormat="1" ht="22.9" customHeight="1" x14ac:dyDescent="0.2">
      <c r="B192" s="100"/>
      <c r="D192" s="101" t="s">
        <v>47</v>
      </c>
      <c r="E192" s="104" t="s">
        <v>359</v>
      </c>
      <c r="F192" s="104" t="s">
        <v>360</v>
      </c>
      <c r="J192" s="105">
        <f>SUM(J193:J205)</f>
        <v>0</v>
      </c>
      <c r="K192" s="100"/>
    </row>
    <row r="193" spans="2:11" s="21" customFormat="1" ht="22.15" customHeight="1" x14ac:dyDescent="0.2">
      <c r="B193" s="22"/>
      <c r="C193" s="106" t="s">
        <v>232</v>
      </c>
      <c r="D193" s="106" t="s">
        <v>88</v>
      </c>
      <c r="E193" s="107" t="s">
        <v>361</v>
      </c>
      <c r="F193" s="108" t="s">
        <v>362</v>
      </c>
      <c r="G193" s="109" t="s">
        <v>91</v>
      </c>
      <c r="H193" s="110">
        <v>31.02</v>
      </c>
      <c r="I193" s="3"/>
      <c r="J193" s="110">
        <f t="shared" ref="J193:J205" si="5">ROUND(I193*H193,2)</f>
        <v>0</v>
      </c>
      <c r="K193" s="22"/>
    </row>
    <row r="194" spans="2:11" s="21" customFormat="1" ht="22.15" customHeight="1" x14ac:dyDescent="0.2">
      <c r="B194" s="22"/>
      <c r="C194" s="115" t="s">
        <v>235</v>
      </c>
      <c r="D194" s="115" t="s">
        <v>363</v>
      </c>
      <c r="E194" s="116" t="s">
        <v>364</v>
      </c>
      <c r="F194" s="117" t="s">
        <v>365</v>
      </c>
      <c r="G194" s="118" t="s">
        <v>255</v>
      </c>
      <c r="H194" s="119">
        <v>1.0900000000000001</v>
      </c>
      <c r="I194" s="4"/>
      <c r="J194" s="119">
        <f t="shared" si="5"/>
        <v>0</v>
      </c>
      <c r="K194" s="120"/>
    </row>
    <row r="195" spans="2:11" s="21" customFormat="1" ht="34.9" customHeight="1" x14ac:dyDescent="0.2">
      <c r="B195" s="22"/>
      <c r="C195" s="106" t="s">
        <v>238</v>
      </c>
      <c r="D195" s="106" t="s">
        <v>88</v>
      </c>
      <c r="E195" s="107" t="s">
        <v>366</v>
      </c>
      <c r="F195" s="108" t="s">
        <v>367</v>
      </c>
      <c r="G195" s="109" t="s">
        <v>91</v>
      </c>
      <c r="H195" s="110">
        <v>31.02</v>
      </c>
      <c r="I195" s="3"/>
      <c r="J195" s="110">
        <f t="shared" si="5"/>
        <v>0</v>
      </c>
      <c r="K195" s="22"/>
    </row>
    <row r="196" spans="2:11" s="21" customFormat="1" ht="22.15" customHeight="1" x14ac:dyDescent="0.2">
      <c r="B196" s="22"/>
      <c r="C196" s="106" t="s">
        <v>243</v>
      </c>
      <c r="D196" s="106" t="s">
        <v>88</v>
      </c>
      <c r="E196" s="107" t="s">
        <v>368</v>
      </c>
      <c r="F196" s="108" t="s">
        <v>369</v>
      </c>
      <c r="G196" s="109" t="s">
        <v>91</v>
      </c>
      <c r="H196" s="110">
        <v>232.49</v>
      </c>
      <c r="I196" s="3"/>
      <c r="J196" s="110">
        <f t="shared" si="5"/>
        <v>0</v>
      </c>
      <c r="K196" s="22"/>
    </row>
    <row r="197" spans="2:11" s="21" customFormat="1" ht="22.15" customHeight="1" x14ac:dyDescent="0.2">
      <c r="B197" s="22"/>
      <c r="C197" s="106" t="s">
        <v>246</v>
      </c>
      <c r="D197" s="106" t="s">
        <v>88</v>
      </c>
      <c r="E197" s="107" t="s">
        <v>370</v>
      </c>
      <c r="F197" s="108" t="s">
        <v>371</v>
      </c>
      <c r="G197" s="109" t="s">
        <v>91</v>
      </c>
      <c r="H197" s="110">
        <v>232.49</v>
      </c>
      <c r="I197" s="3"/>
      <c r="J197" s="110">
        <f t="shared" si="5"/>
        <v>0</v>
      </c>
      <c r="K197" s="22"/>
    </row>
    <row r="198" spans="2:11" s="21" customFormat="1" ht="14.45" customHeight="1" x14ac:dyDescent="0.2">
      <c r="B198" s="22"/>
      <c r="C198" s="115" t="s">
        <v>249</v>
      </c>
      <c r="D198" s="115" t="s">
        <v>363</v>
      </c>
      <c r="E198" s="116" t="s">
        <v>372</v>
      </c>
      <c r="F198" s="117" t="s">
        <v>373</v>
      </c>
      <c r="G198" s="118" t="s">
        <v>91</v>
      </c>
      <c r="H198" s="119">
        <v>267.36</v>
      </c>
      <c r="I198" s="4"/>
      <c r="J198" s="119">
        <f t="shared" si="5"/>
        <v>0</v>
      </c>
      <c r="K198" s="120"/>
    </row>
    <row r="199" spans="2:11" s="21" customFormat="1" ht="22.15" customHeight="1" x14ac:dyDescent="0.2">
      <c r="B199" s="22"/>
      <c r="C199" s="106" t="s">
        <v>252</v>
      </c>
      <c r="D199" s="106" t="s">
        <v>88</v>
      </c>
      <c r="E199" s="107" t="s">
        <v>374</v>
      </c>
      <c r="F199" s="108" t="s">
        <v>375</v>
      </c>
      <c r="G199" s="109" t="s">
        <v>91</v>
      </c>
      <c r="H199" s="110">
        <v>122.4</v>
      </c>
      <c r="I199" s="3"/>
      <c r="J199" s="110">
        <f t="shared" si="5"/>
        <v>0</v>
      </c>
      <c r="K199" s="22"/>
    </row>
    <row r="200" spans="2:11" s="21" customFormat="1" ht="34.9" customHeight="1" x14ac:dyDescent="0.2">
      <c r="B200" s="22"/>
      <c r="C200" s="115" t="s">
        <v>257</v>
      </c>
      <c r="D200" s="115" t="s">
        <v>363</v>
      </c>
      <c r="E200" s="116" t="s">
        <v>376</v>
      </c>
      <c r="F200" s="117" t="s">
        <v>377</v>
      </c>
      <c r="G200" s="118" t="s">
        <v>91</v>
      </c>
      <c r="H200" s="119">
        <v>140.76</v>
      </c>
      <c r="I200" s="4"/>
      <c r="J200" s="119">
        <f t="shared" si="5"/>
        <v>0</v>
      </c>
      <c r="K200" s="120"/>
    </row>
    <row r="201" spans="2:11" s="21" customFormat="1" ht="22.15" customHeight="1" x14ac:dyDescent="0.2">
      <c r="B201" s="22"/>
      <c r="C201" s="106" t="s">
        <v>378</v>
      </c>
      <c r="D201" s="106" t="s">
        <v>88</v>
      </c>
      <c r="E201" s="107" t="s">
        <v>379</v>
      </c>
      <c r="F201" s="108" t="s">
        <v>380</v>
      </c>
      <c r="G201" s="109" t="s">
        <v>91</v>
      </c>
      <c r="H201" s="110">
        <v>232.49</v>
      </c>
      <c r="I201" s="3"/>
      <c r="J201" s="110">
        <f t="shared" si="5"/>
        <v>0</v>
      </c>
      <c r="K201" s="22"/>
    </row>
    <row r="202" spans="2:11" s="21" customFormat="1" ht="30" customHeight="1" x14ac:dyDescent="0.2">
      <c r="B202" s="22"/>
      <c r="C202" s="115" t="s">
        <v>381</v>
      </c>
      <c r="D202" s="115" t="s">
        <v>363</v>
      </c>
      <c r="E202" s="116" t="s">
        <v>382</v>
      </c>
      <c r="F202" s="117" t="s">
        <v>383</v>
      </c>
      <c r="G202" s="118" t="s">
        <v>91</v>
      </c>
      <c r="H202" s="119">
        <v>267.36</v>
      </c>
      <c r="I202" s="4"/>
      <c r="J202" s="119">
        <f t="shared" si="5"/>
        <v>0</v>
      </c>
      <c r="K202" s="120"/>
    </row>
    <row r="203" spans="2:11" s="21" customFormat="1" ht="14.45" customHeight="1" x14ac:dyDescent="0.2">
      <c r="B203" s="22"/>
      <c r="C203" s="106" t="s">
        <v>384</v>
      </c>
      <c r="D203" s="106" t="s">
        <v>88</v>
      </c>
      <c r="E203" s="107" t="s">
        <v>385</v>
      </c>
      <c r="F203" s="108" t="s">
        <v>386</v>
      </c>
      <c r="G203" s="109" t="s">
        <v>100</v>
      </c>
      <c r="H203" s="110">
        <v>68</v>
      </c>
      <c r="I203" s="3"/>
      <c r="J203" s="110">
        <f t="shared" si="5"/>
        <v>0</v>
      </c>
      <c r="K203" s="22"/>
    </row>
    <row r="204" spans="2:11" s="21" customFormat="1" ht="22.15" customHeight="1" x14ac:dyDescent="0.2">
      <c r="B204" s="22"/>
      <c r="C204" s="106" t="s">
        <v>387</v>
      </c>
      <c r="D204" s="106" t="s">
        <v>88</v>
      </c>
      <c r="E204" s="107" t="s">
        <v>388</v>
      </c>
      <c r="F204" s="108" t="s">
        <v>389</v>
      </c>
      <c r="G204" s="109" t="s">
        <v>91</v>
      </c>
      <c r="H204" s="110">
        <v>102</v>
      </c>
      <c r="I204" s="3"/>
      <c r="J204" s="110">
        <f t="shared" si="5"/>
        <v>0</v>
      </c>
      <c r="K204" s="22"/>
    </row>
    <row r="205" spans="2:11" s="21" customFormat="1" ht="22.15" customHeight="1" x14ac:dyDescent="0.2">
      <c r="B205" s="22"/>
      <c r="C205" s="106" t="s">
        <v>390</v>
      </c>
      <c r="D205" s="106" t="s">
        <v>88</v>
      </c>
      <c r="E205" s="107" t="s">
        <v>391</v>
      </c>
      <c r="F205" s="108" t="s">
        <v>392</v>
      </c>
      <c r="G205" s="109" t="s">
        <v>393</v>
      </c>
      <c r="H205" s="3"/>
      <c r="I205" s="3"/>
      <c r="J205" s="110">
        <f t="shared" si="5"/>
        <v>0</v>
      </c>
      <c r="K205" s="22"/>
    </row>
    <row r="206" spans="2:11" s="99" customFormat="1" ht="22.9" customHeight="1" x14ac:dyDescent="0.2">
      <c r="B206" s="100"/>
      <c r="D206" s="101" t="s">
        <v>47</v>
      </c>
      <c r="E206" s="104" t="s">
        <v>394</v>
      </c>
      <c r="F206" s="104" t="s">
        <v>395</v>
      </c>
      <c r="J206" s="105">
        <f>SUM(J207:J209)</f>
        <v>0</v>
      </c>
      <c r="K206" s="100"/>
    </row>
    <row r="207" spans="2:11" s="21" customFormat="1" ht="22.15" customHeight="1" x14ac:dyDescent="0.2">
      <c r="B207" s="22"/>
      <c r="C207" s="106" t="s">
        <v>396</v>
      </c>
      <c r="D207" s="106" t="s">
        <v>88</v>
      </c>
      <c r="E207" s="107" t="s">
        <v>397</v>
      </c>
      <c r="F207" s="108" t="s">
        <v>398</v>
      </c>
      <c r="G207" s="109" t="s">
        <v>91</v>
      </c>
      <c r="H207" s="110">
        <v>102</v>
      </c>
      <c r="I207" s="3"/>
      <c r="J207" s="110">
        <f>ROUND(I207*H207,2)</f>
        <v>0</v>
      </c>
      <c r="K207" s="22"/>
    </row>
    <row r="208" spans="2:11" s="21" customFormat="1" ht="14.45" customHeight="1" x14ac:dyDescent="0.2">
      <c r="B208" s="22"/>
      <c r="C208" s="115" t="s">
        <v>399</v>
      </c>
      <c r="D208" s="115" t="s">
        <v>363</v>
      </c>
      <c r="E208" s="116" t="s">
        <v>400</v>
      </c>
      <c r="F208" s="117" t="s">
        <v>401</v>
      </c>
      <c r="G208" s="118" t="s">
        <v>91</v>
      </c>
      <c r="H208" s="119">
        <v>107.1</v>
      </c>
      <c r="I208" s="4"/>
      <c r="J208" s="119">
        <f>ROUND(I208*H208,2)</f>
        <v>0</v>
      </c>
      <c r="K208" s="120"/>
    </row>
    <row r="209" spans="2:11" s="21" customFormat="1" ht="22.15" customHeight="1" x14ac:dyDescent="0.2">
      <c r="B209" s="22"/>
      <c r="C209" s="106" t="s">
        <v>402</v>
      </c>
      <c r="D209" s="106" t="s">
        <v>88</v>
      </c>
      <c r="E209" s="107" t="s">
        <v>403</v>
      </c>
      <c r="F209" s="108" t="s">
        <v>404</v>
      </c>
      <c r="G209" s="109" t="s">
        <v>393</v>
      </c>
      <c r="H209" s="3"/>
      <c r="I209" s="3"/>
      <c r="J209" s="110">
        <f>ROUND(I209*H209,2)</f>
        <v>0</v>
      </c>
      <c r="K209" s="22"/>
    </row>
    <row r="210" spans="2:11" s="99" customFormat="1" ht="22.9" customHeight="1" x14ac:dyDescent="0.2">
      <c r="B210" s="100"/>
      <c r="D210" s="101" t="s">
        <v>47</v>
      </c>
      <c r="E210" s="104" t="s">
        <v>213</v>
      </c>
      <c r="F210" s="104" t="s">
        <v>214</v>
      </c>
      <c r="J210" s="105">
        <f>SUM(J211:J213)</f>
        <v>0</v>
      </c>
      <c r="K210" s="100"/>
    </row>
    <row r="211" spans="2:11" s="21" customFormat="1" ht="34.9" customHeight="1" x14ac:dyDescent="0.2">
      <c r="B211" s="22"/>
      <c r="C211" s="106" t="s">
        <v>405</v>
      </c>
      <c r="D211" s="106" t="s">
        <v>88</v>
      </c>
      <c r="E211" s="107" t="s">
        <v>406</v>
      </c>
      <c r="F211" s="108" t="s">
        <v>407</v>
      </c>
      <c r="G211" s="109" t="s">
        <v>165</v>
      </c>
      <c r="H211" s="110">
        <v>3</v>
      </c>
      <c r="I211" s="3"/>
      <c r="J211" s="110">
        <f>ROUND(I211*H211,2)</f>
        <v>0</v>
      </c>
      <c r="K211" s="22"/>
    </row>
    <row r="212" spans="2:11" s="21" customFormat="1" ht="22.15" customHeight="1" x14ac:dyDescent="0.2">
      <c r="B212" s="22"/>
      <c r="C212" s="115" t="s">
        <v>408</v>
      </c>
      <c r="D212" s="115" t="s">
        <v>363</v>
      </c>
      <c r="E212" s="116" t="s">
        <v>409</v>
      </c>
      <c r="F212" s="117" t="s">
        <v>410</v>
      </c>
      <c r="G212" s="118" t="s">
        <v>165</v>
      </c>
      <c r="H212" s="119">
        <v>3</v>
      </c>
      <c r="I212" s="4"/>
      <c r="J212" s="119">
        <f>ROUND(I212*H212,2)</f>
        <v>0</v>
      </c>
      <c r="K212" s="120"/>
    </row>
    <row r="213" spans="2:11" s="21" customFormat="1" ht="14.45" customHeight="1" x14ac:dyDescent="0.2">
      <c r="B213" s="22"/>
      <c r="C213" s="106" t="s">
        <v>411</v>
      </c>
      <c r="D213" s="106" t="s">
        <v>88</v>
      </c>
      <c r="E213" s="107" t="s">
        <v>412</v>
      </c>
      <c r="F213" s="108" t="s">
        <v>413</v>
      </c>
      <c r="G213" s="109" t="s">
        <v>100</v>
      </c>
      <c r="H213" s="110">
        <v>44</v>
      </c>
      <c r="I213" s="3"/>
      <c r="J213" s="110">
        <f>ROUND(I213*H213,2)</f>
        <v>0</v>
      </c>
      <c r="K213" s="22"/>
    </row>
    <row r="214" spans="2:11" s="99" customFormat="1" ht="22.9" customHeight="1" x14ac:dyDescent="0.2">
      <c r="B214" s="100"/>
      <c r="D214" s="101" t="s">
        <v>47</v>
      </c>
      <c r="E214" s="104" t="s">
        <v>224</v>
      </c>
      <c r="F214" s="104" t="s">
        <v>225</v>
      </c>
      <c r="J214" s="105">
        <f>SUM(J215:J226)</f>
        <v>0</v>
      </c>
      <c r="K214" s="100"/>
    </row>
    <row r="215" spans="2:11" s="21" customFormat="1" ht="22.15" customHeight="1" x14ac:dyDescent="0.2">
      <c r="B215" s="22"/>
      <c r="C215" s="106" t="s">
        <v>414</v>
      </c>
      <c r="D215" s="106" t="s">
        <v>88</v>
      </c>
      <c r="E215" s="107" t="s">
        <v>415</v>
      </c>
      <c r="F215" s="108" t="s">
        <v>416</v>
      </c>
      <c r="G215" s="109" t="s">
        <v>100</v>
      </c>
      <c r="H215" s="110">
        <v>30.08</v>
      </c>
      <c r="I215" s="3"/>
      <c r="J215" s="110">
        <f t="shared" ref="J215:J226" si="6">ROUND(I215*H215,2)</f>
        <v>0</v>
      </c>
      <c r="K215" s="22"/>
    </row>
    <row r="216" spans="2:11" s="21" customFormat="1" ht="22.15" customHeight="1" x14ac:dyDescent="0.2">
      <c r="B216" s="22"/>
      <c r="C216" s="106" t="s">
        <v>417</v>
      </c>
      <c r="D216" s="106" t="s">
        <v>88</v>
      </c>
      <c r="E216" s="107" t="s">
        <v>418</v>
      </c>
      <c r="F216" s="108" t="s">
        <v>419</v>
      </c>
      <c r="G216" s="109" t="s">
        <v>165</v>
      </c>
      <c r="H216" s="110">
        <v>3</v>
      </c>
      <c r="I216" s="3"/>
      <c r="J216" s="110">
        <f t="shared" si="6"/>
        <v>0</v>
      </c>
      <c r="K216" s="22"/>
    </row>
    <row r="217" spans="2:11" s="21" customFormat="1" ht="34.9" customHeight="1" x14ac:dyDescent="0.2">
      <c r="B217" s="22"/>
      <c r="C217" s="106" t="s">
        <v>420</v>
      </c>
      <c r="D217" s="106" t="s">
        <v>88</v>
      </c>
      <c r="E217" s="107" t="s">
        <v>421</v>
      </c>
      <c r="F217" s="108" t="s">
        <v>422</v>
      </c>
      <c r="G217" s="109" t="s">
        <v>165</v>
      </c>
      <c r="H217" s="110">
        <v>4</v>
      </c>
      <c r="I217" s="3"/>
      <c r="J217" s="110">
        <f t="shared" si="6"/>
        <v>0</v>
      </c>
      <c r="K217" s="22"/>
    </row>
    <row r="218" spans="2:11" s="21" customFormat="1" ht="19.899999999999999" customHeight="1" x14ac:dyDescent="0.2">
      <c r="B218" s="22"/>
      <c r="C218" s="115" t="s">
        <v>423</v>
      </c>
      <c r="D218" s="115" t="s">
        <v>363</v>
      </c>
      <c r="E218" s="116" t="s">
        <v>424</v>
      </c>
      <c r="F218" s="117" t="s">
        <v>425</v>
      </c>
      <c r="G218" s="118" t="s">
        <v>165</v>
      </c>
      <c r="H218" s="119">
        <v>4</v>
      </c>
      <c r="I218" s="4"/>
      <c r="J218" s="119">
        <f t="shared" si="6"/>
        <v>0</v>
      </c>
      <c r="K218" s="120"/>
    </row>
    <row r="219" spans="2:11" s="21" customFormat="1" ht="34.9" customHeight="1" x14ac:dyDescent="0.2">
      <c r="B219" s="22"/>
      <c r="C219" s="106" t="s">
        <v>426</v>
      </c>
      <c r="D219" s="106" t="s">
        <v>88</v>
      </c>
      <c r="E219" s="107" t="s">
        <v>427</v>
      </c>
      <c r="F219" s="108" t="s">
        <v>428</v>
      </c>
      <c r="G219" s="109" t="s">
        <v>165</v>
      </c>
      <c r="H219" s="110">
        <v>30</v>
      </c>
      <c r="I219" s="3"/>
      <c r="J219" s="110">
        <f t="shared" si="6"/>
        <v>0</v>
      </c>
      <c r="K219" s="22"/>
    </row>
    <row r="220" spans="2:11" s="21" customFormat="1" ht="22.15" customHeight="1" x14ac:dyDescent="0.2">
      <c r="B220" s="22"/>
      <c r="C220" s="115" t="s">
        <v>429</v>
      </c>
      <c r="D220" s="115" t="s">
        <v>363</v>
      </c>
      <c r="E220" s="116" t="s">
        <v>430</v>
      </c>
      <c r="F220" s="117" t="s">
        <v>431</v>
      </c>
      <c r="G220" s="118" t="s">
        <v>165</v>
      </c>
      <c r="H220" s="119">
        <v>30</v>
      </c>
      <c r="I220" s="4"/>
      <c r="J220" s="119">
        <f t="shared" si="6"/>
        <v>0</v>
      </c>
      <c r="K220" s="120"/>
    </row>
    <row r="221" spans="2:11" s="21" customFormat="1" ht="30" customHeight="1" x14ac:dyDescent="0.2">
      <c r="B221" s="22"/>
      <c r="C221" s="106" t="s">
        <v>432</v>
      </c>
      <c r="D221" s="106" t="s">
        <v>88</v>
      </c>
      <c r="E221" s="107" t="s">
        <v>433</v>
      </c>
      <c r="F221" s="108" t="s">
        <v>434</v>
      </c>
      <c r="G221" s="109" t="s">
        <v>165</v>
      </c>
      <c r="H221" s="110">
        <v>4</v>
      </c>
      <c r="I221" s="3"/>
      <c r="J221" s="110">
        <f t="shared" si="6"/>
        <v>0</v>
      </c>
      <c r="K221" s="22"/>
    </row>
    <row r="222" spans="2:11" s="21" customFormat="1" ht="19.899999999999999" customHeight="1" x14ac:dyDescent="0.2">
      <c r="B222" s="22"/>
      <c r="C222" s="115" t="s">
        <v>435</v>
      </c>
      <c r="D222" s="115" t="s">
        <v>363</v>
      </c>
      <c r="E222" s="116" t="s">
        <v>436</v>
      </c>
      <c r="F222" s="117" t="s">
        <v>437</v>
      </c>
      <c r="G222" s="118" t="s">
        <v>165</v>
      </c>
      <c r="H222" s="119">
        <v>4</v>
      </c>
      <c r="I222" s="4"/>
      <c r="J222" s="119">
        <f t="shared" si="6"/>
        <v>0</v>
      </c>
      <c r="K222" s="120"/>
    </row>
    <row r="223" spans="2:11" s="21" customFormat="1" ht="34.9" customHeight="1" x14ac:dyDescent="0.2">
      <c r="B223" s="22"/>
      <c r="C223" s="106" t="s">
        <v>438</v>
      </c>
      <c r="D223" s="106" t="s">
        <v>88</v>
      </c>
      <c r="E223" s="107" t="s">
        <v>439</v>
      </c>
      <c r="F223" s="108" t="s">
        <v>440</v>
      </c>
      <c r="G223" s="109" t="s">
        <v>165</v>
      </c>
      <c r="H223" s="110">
        <v>9</v>
      </c>
      <c r="I223" s="3"/>
      <c r="J223" s="110">
        <f t="shared" si="6"/>
        <v>0</v>
      </c>
      <c r="K223" s="22"/>
    </row>
    <row r="224" spans="2:11" s="21" customFormat="1" ht="22.15" customHeight="1" x14ac:dyDescent="0.2">
      <c r="B224" s="22"/>
      <c r="C224" s="115" t="s">
        <v>441</v>
      </c>
      <c r="D224" s="115" t="s">
        <v>363</v>
      </c>
      <c r="E224" s="116" t="s">
        <v>442</v>
      </c>
      <c r="F224" s="117" t="s">
        <v>443</v>
      </c>
      <c r="G224" s="118" t="s">
        <v>165</v>
      </c>
      <c r="H224" s="119">
        <v>9</v>
      </c>
      <c r="I224" s="4"/>
      <c r="J224" s="119">
        <f t="shared" si="6"/>
        <v>0</v>
      </c>
      <c r="K224" s="120"/>
    </row>
    <row r="225" spans="2:11" s="21" customFormat="1" ht="22.15" customHeight="1" x14ac:dyDescent="0.2">
      <c r="B225" s="22"/>
      <c r="C225" s="106" t="s">
        <v>444</v>
      </c>
      <c r="D225" s="106" t="s">
        <v>88</v>
      </c>
      <c r="E225" s="107" t="s">
        <v>445</v>
      </c>
      <c r="F225" s="108" t="s">
        <v>446</v>
      </c>
      <c r="G225" s="109" t="s">
        <v>100</v>
      </c>
      <c r="H225" s="110">
        <v>15</v>
      </c>
      <c r="I225" s="3"/>
      <c r="J225" s="110">
        <f t="shared" si="6"/>
        <v>0</v>
      </c>
      <c r="K225" s="22"/>
    </row>
    <row r="226" spans="2:11" s="21" customFormat="1" ht="22.15" customHeight="1" x14ac:dyDescent="0.2">
      <c r="B226" s="22"/>
      <c r="C226" s="106" t="s">
        <v>447</v>
      </c>
      <c r="D226" s="106" t="s">
        <v>88</v>
      </c>
      <c r="E226" s="107" t="s">
        <v>448</v>
      </c>
      <c r="F226" s="108" t="s">
        <v>449</v>
      </c>
      <c r="G226" s="109" t="s">
        <v>393</v>
      </c>
      <c r="H226" s="3"/>
      <c r="I226" s="3"/>
      <c r="J226" s="110">
        <f t="shared" si="6"/>
        <v>0</v>
      </c>
      <c r="K226" s="22"/>
    </row>
    <row r="227" spans="2:11" s="99" customFormat="1" ht="22.9" customHeight="1" x14ac:dyDescent="0.2">
      <c r="B227" s="100"/>
      <c r="D227" s="101" t="s">
        <v>47</v>
      </c>
      <c r="E227" s="104" t="s">
        <v>241</v>
      </c>
      <c r="F227" s="104" t="s">
        <v>242</v>
      </c>
      <c r="J227" s="105">
        <f>SUM(J228:J231)</f>
        <v>0</v>
      </c>
      <c r="K227" s="100"/>
    </row>
    <row r="228" spans="2:11" s="21" customFormat="1" ht="22.15" customHeight="1" x14ac:dyDescent="0.2">
      <c r="B228" s="22"/>
      <c r="C228" s="106" t="s">
        <v>450</v>
      </c>
      <c r="D228" s="106" t="s">
        <v>88</v>
      </c>
      <c r="E228" s="107" t="s">
        <v>451</v>
      </c>
      <c r="F228" s="108" t="s">
        <v>452</v>
      </c>
      <c r="G228" s="109" t="s">
        <v>165</v>
      </c>
      <c r="H228" s="110">
        <v>4</v>
      </c>
      <c r="I228" s="3"/>
      <c r="J228" s="110">
        <f>ROUND(I228*H228,2)</f>
        <v>0</v>
      </c>
      <c r="K228" s="22"/>
    </row>
    <row r="229" spans="2:11" s="21" customFormat="1" ht="22.15" customHeight="1" x14ac:dyDescent="0.2">
      <c r="B229" s="22"/>
      <c r="C229" s="106" t="s">
        <v>453</v>
      </c>
      <c r="D229" s="106" t="s">
        <v>88</v>
      </c>
      <c r="E229" s="107" t="s">
        <v>454</v>
      </c>
      <c r="F229" s="108" t="s">
        <v>452</v>
      </c>
      <c r="G229" s="109" t="s">
        <v>165</v>
      </c>
      <c r="H229" s="110">
        <v>2</v>
      </c>
      <c r="I229" s="3"/>
      <c r="J229" s="110">
        <f>ROUND(I229*H229,2)</f>
        <v>0</v>
      </c>
      <c r="K229" s="22"/>
    </row>
    <row r="230" spans="2:11" s="21" customFormat="1" ht="22.15" customHeight="1" x14ac:dyDescent="0.2">
      <c r="B230" s="22"/>
      <c r="C230" s="106" t="s">
        <v>455</v>
      </c>
      <c r="D230" s="106" t="s">
        <v>88</v>
      </c>
      <c r="E230" s="107" t="s">
        <v>456</v>
      </c>
      <c r="F230" s="108" t="s">
        <v>457</v>
      </c>
      <c r="G230" s="109" t="s">
        <v>458</v>
      </c>
      <c r="H230" s="110">
        <v>1</v>
      </c>
      <c r="I230" s="3"/>
      <c r="J230" s="110">
        <f>ROUND(I230*H230,2)</f>
        <v>0</v>
      </c>
      <c r="K230" s="22"/>
    </row>
    <row r="231" spans="2:11" s="21" customFormat="1" ht="22.15" customHeight="1" x14ac:dyDescent="0.2">
      <c r="B231" s="22"/>
      <c r="C231" s="106" t="s">
        <v>459</v>
      </c>
      <c r="D231" s="106" t="s">
        <v>88</v>
      </c>
      <c r="E231" s="107" t="s">
        <v>460</v>
      </c>
      <c r="F231" s="108" t="s">
        <v>461</v>
      </c>
      <c r="G231" s="109" t="s">
        <v>393</v>
      </c>
      <c r="H231" s="3"/>
      <c r="I231" s="3"/>
      <c r="J231" s="110">
        <f>ROUND(I231*H231,2)</f>
        <v>0</v>
      </c>
      <c r="K231" s="22"/>
    </row>
    <row r="232" spans="2:11" s="99" customFormat="1" ht="22.9" customHeight="1" x14ac:dyDescent="0.2">
      <c r="B232" s="100"/>
      <c r="D232" s="101" t="s">
        <v>47</v>
      </c>
      <c r="E232" s="104" t="s">
        <v>462</v>
      </c>
      <c r="F232" s="104" t="s">
        <v>463</v>
      </c>
      <c r="J232" s="105">
        <f>SUM(J233:J234)</f>
        <v>0</v>
      </c>
      <c r="K232" s="100"/>
    </row>
    <row r="233" spans="2:11" s="21" customFormat="1" ht="22.15" customHeight="1" x14ac:dyDescent="0.2">
      <c r="B233" s="22"/>
      <c r="C233" s="106" t="s">
        <v>464</v>
      </c>
      <c r="D233" s="106" t="s">
        <v>88</v>
      </c>
      <c r="E233" s="107" t="s">
        <v>465</v>
      </c>
      <c r="F233" s="108" t="s">
        <v>466</v>
      </c>
      <c r="G233" s="109" t="s">
        <v>91</v>
      </c>
      <c r="H233" s="110">
        <v>232.49</v>
      </c>
      <c r="I233" s="3"/>
      <c r="J233" s="110">
        <f>ROUND(I233*H233,2)</f>
        <v>0</v>
      </c>
      <c r="K233" s="22"/>
    </row>
    <row r="234" spans="2:11" s="21" customFormat="1" ht="22.15" customHeight="1" x14ac:dyDescent="0.2">
      <c r="B234" s="22"/>
      <c r="C234" s="106" t="s">
        <v>467</v>
      </c>
      <c r="D234" s="106" t="s">
        <v>88</v>
      </c>
      <c r="E234" s="107" t="s">
        <v>468</v>
      </c>
      <c r="F234" s="108" t="s">
        <v>469</v>
      </c>
      <c r="G234" s="109" t="s">
        <v>393</v>
      </c>
      <c r="H234" s="3"/>
      <c r="I234" s="3"/>
      <c r="J234" s="110">
        <f>ROUND(I234*H234,2)</f>
        <v>0</v>
      </c>
      <c r="K234" s="22"/>
    </row>
    <row r="235" spans="2:11" s="21" customFormat="1" ht="6.95" customHeight="1" x14ac:dyDescent="0.2">
      <c r="B235" s="39"/>
      <c r="C235" s="40"/>
      <c r="D235" s="40"/>
      <c r="E235" s="40"/>
      <c r="F235" s="40"/>
      <c r="G235" s="40"/>
      <c r="H235" s="40"/>
      <c r="I235" s="40"/>
      <c r="J235" s="40"/>
      <c r="K235" s="22"/>
    </row>
  </sheetData>
  <sheetProtection algorithmName="SHA-512" hashValue="wk1kkzDbpaoPhBmEVTA4T4b835sOgh6B60j3jeG0fLEScU7ZgD4FWaxT3jbnxEAEzit/GZELyQ+3ZX5ImMcC1A==" saltValue="OWcEDZKFYsNXsbH6BHNVuA==" spinCount="100000" sheet="1" objects="1" scenarios="1" selectLockedCells="1"/>
  <autoFilter ref="C137:J234" xr:uid="{00000000-0009-0000-0000-000002000000}"/>
  <mergeCells count="13">
    <mergeCell ref="E7:H7"/>
    <mergeCell ref="E9:H9"/>
    <mergeCell ref="E18:H18"/>
    <mergeCell ref="E27:H27"/>
    <mergeCell ref="E82:H82"/>
    <mergeCell ref="D116:F116"/>
    <mergeCell ref="E128:H128"/>
    <mergeCell ref="E130:H130"/>
    <mergeCell ref="E84:H84"/>
    <mergeCell ref="D112:F112"/>
    <mergeCell ref="D113:F113"/>
    <mergeCell ref="D114:F114"/>
    <mergeCell ref="D115:F115"/>
  </mergeCells>
  <pageMargins left="0.39374999999999999" right="0.39374999999999999" top="0.39374999999999999" bottom="0.39374999999999999" header="0" footer="0"/>
  <pageSetup paperSize="9" scale="83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7</vt:i4>
      </vt:variant>
    </vt:vector>
  </HeadingPairs>
  <TitlesOfParts>
    <vt:vector size="10" baseType="lpstr">
      <vt:lpstr>Rekapitulácia stavby</vt:lpstr>
      <vt:lpstr>1 - Búracie práce</vt:lpstr>
      <vt:lpstr>2 - Stavebné úpravy</vt:lpstr>
      <vt:lpstr>'1 - Búracie práce'!Názvy_tlače</vt:lpstr>
      <vt:lpstr>'2 - Stavebné úpravy'!Názvy_tlače</vt:lpstr>
      <vt:lpstr>'Rekapitulácia stavby'!Názvy_tlače</vt:lpstr>
      <vt:lpstr>'1 - Búracie práce'!Oblasť_tlače</vt:lpstr>
      <vt:lpstr>'2 - Stavebné úpravy'!Oblasť_tlače</vt:lpstr>
      <vt:lpstr>'Rekapitulácia stavby'!Oblasť_tlače</vt:lpstr>
      <vt:lpstr>Vyplň_údaj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PETO-PC\Peťo</dc:creator>
  <cp:lastModifiedBy>Cencerová Lucia</cp:lastModifiedBy>
  <cp:lastPrinted>2023-11-23T12:21:43Z</cp:lastPrinted>
  <dcterms:created xsi:type="dcterms:W3CDTF">2023-10-23T12:24:39Z</dcterms:created>
  <dcterms:modified xsi:type="dcterms:W3CDTF">2024-12-04T07:17:13Z</dcterms:modified>
</cp:coreProperties>
</file>